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V:\SedlakovaL\Dyje_Drnholec_Nový Přerov\"/>
    </mc:Choice>
  </mc:AlternateContent>
  <bookViews>
    <workbookView xWindow="0" yWindow="0" windowWidth="0" windowHeight="0"/>
  </bookViews>
  <sheets>
    <sheet name="Rekapitulace stavby" sheetId="1" r:id="rId1"/>
    <sheet name="3058-19-01-1 - SO01 - HSV..." sheetId="2" r:id="rId2"/>
    <sheet name="3058-19-01-2 - SO01 - HSV..." sheetId="3" r:id="rId3"/>
    <sheet name="3058-19-02-1 - SO02 - HSV" sheetId="4" r:id="rId4"/>
    <sheet name="3058-19-03-1 - SO03 - HSV" sheetId="5" r:id="rId5"/>
    <sheet name="3058-19-04-1 - SO04 - HSV" sheetId="6" r:id="rId6"/>
    <sheet name="3058-19-05-1 - SO05 - HSV" sheetId="7" r:id="rId7"/>
    <sheet name="3058-19-06-1 - SO01 až SO..." sheetId="8" r:id="rId8"/>
    <sheet name="Pokyny pro vyplnění" sheetId="9" r:id="rId9"/>
  </sheets>
  <definedNames>
    <definedName name="_xlnm.Print_Area" localSheetId="0">'Rekapitulace stavby'!$D$4:$AO$36,'Rekapitulace stavby'!$C$42:$AQ$68</definedName>
    <definedName name="_xlnm.Print_Titles" localSheetId="0">'Rekapitulace stavby'!$52:$52</definedName>
    <definedName name="_xlnm._FilterDatabase" localSheetId="1" hidden="1">'3058-19-01-1 - SO01 - HSV...'!$C$89:$L$153</definedName>
    <definedName name="_xlnm.Print_Area" localSheetId="1">'3058-19-01-1 - SO01 - HSV...'!$C$4:$K$43,'3058-19-01-1 - SO01 - HSV...'!$C$49:$K$69,'3058-19-01-1 - SO01 - HSV...'!$C$75:$L$153</definedName>
    <definedName name="_xlnm.Print_Titles" localSheetId="1">'3058-19-01-1 - SO01 - HSV...'!$89:$89</definedName>
    <definedName name="_xlnm._FilterDatabase" localSheetId="2" hidden="1">'3058-19-01-2 - SO01 - HSV...'!$C$89:$L$155</definedName>
    <definedName name="_xlnm.Print_Area" localSheetId="2">'3058-19-01-2 - SO01 - HSV...'!$C$4:$K$43,'3058-19-01-2 - SO01 - HSV...'!$C$49:$K$69,'3058-19-01-2 - SO01 - HSV...'!$C$75:$L$155</definedName>
    <definedName name="_xlnm.Print_Titles" localSheetId="2">'3058-19-01-2 - SO01 - HSV...'!$89:$89</definedName>
    <definedName name="_xlnm._FilterDatabase" localSheetId="3" hidden="1">'3058-19-02-1 - SO02 - HSV'!$C$89:$L$159</definedName>
    <definedName name="_xlnm.Print_Area" localSheetId="3">'3058-19-02-1 - SO02 - HSV'!$C$4:$K$43,'3058-19-02-1 - SO02 - HSV'!$C$49:$K$69,'3058-19-02-1 - SO02 - HSV'!$C$75:$L$159</definedName>
    <definedName name="_xlnm.Print_Titles" localSheetId="3">'3058-19-02-1 - SO02 - HSV'!$89:$89</definedName>
    <definedName name="_xlnm._FilterDatabase" localSheetId="4" hidden="1">'3058-19-03-1 - SO03 - HSV'!$C$89:$L$159</definedName>
    <definedName name="_xlnm.Print_Area" localSheetId="4">'3058-19-03-1 - SO03 - HSV'!$C$4:$K$43,'3058-19-03-1 - SO03 - HSV'!$C$49:$K$69,'3058-19-03-1 - SO03 - HSV'!$C$75:$L$159</definedName>
    <definedName name="_xlnm.Print_Titles" localSheetId="4">'3058-19-03-1 - SO03 - HSV'!$89:$89</definedName>
    <definedName name="_xlnm._FilterDatabase" localSheetId="5" hidden="1">'3058-19-04-1 - SO04 - HSV'!$C$89:$L$160</definedName>
    <definedName name="_xlnm.Print_Area" localSheetId="5">'3058-19-04-1 - SO04 - HSV'!$C$4:$K$43,'3058-19-04-1 - SO04 - HSV'!$C$49:$K$69,'3058-19-04-1 - SO04 - HSV'!$C$75:$L$160</definedName>
    <definedName name="_xlnm.Print_Titles" localSheetId="5">'3058-19-04-1 - SO04 - HSV'!$89:$89</definedName>
    <definedName name="_xlnm._FilterDatabase" localSheetId="6" hidden="1">'3058-19-05-1 - SO05 - HSV'!$C$89:$L$150</definedName>
    <definedName name="_xlnm.Print_Area" localSheetId="6">'3058-19-05-1 - SO05 - HSV'!$C$4:$K$43,'3058-19-05-1 - SO05 - HSV'!$C$49:$K$69,'3058-19-05-1 - SO05 - HSV'!$C$75:$L$150</definedName>
    <definedName name="_xlnm.Print_Titles" localSheetId="6">'3058-19-05-1 - SO05 - HSV'!$89:$89</definedName>
    <definedName name="_xlnm._FilterDatabase" localSheetId="7" hidden="1">'3058-19-06-1 - SO01 až SO...'!$C$90:$L$161</definedName>
    <definedName name="_xlnm.Print_Area" localSheetId="7">'3058-19-06-1 - SO01 až SO...'!$C$4:$K$43,'3058-19-06-1 - SO01 až SO...'!$C$49:$K$70,'3058-19-06-1 - SO01 až SO...'!$C$76:$L$161</definedName>
    <definedName name="_xlnm.Print_Titles" localSheetId="7">'3058-19-06-1 - SO01 až SO...'!$90:$90</definedName>
    <definedName name="_xlnm.Print_Area" localSheetId="8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8" l="1" r="K41"/>
  <c r="K40"/>
  <c i="1" r="BA67"/>
  <c i="8" r="K39"/>
  <c i="1" r="AZ67"/>
  <c i="8" r="BI159"/>
  <c r="BH159"/>
  <c r="BG159"/>
  <c r="BF159"/>
  <c r="X159"/>
  <c r="X158"/>
  <c r="X157"/>
  <c r="V159"/>
  <c r="V158"/>
  <c r="V157"/>
  <c r="T159"/>
  <c r="T158"/>
  <c r="T157"/>
  <c r="P159"/>
  <c r="BI153"/>
  <c r="BH153"/>
  <c r="BG153"/>
  <c r="BF153"/>
  <c r="X153"/>
  <c r="V153"/>
  <c r="T153"/>
  <c r="P153"/>
  <c r="BI149"/>
  <c r="BH149"/>
  <c r="BG149"/>
  <c r="BF149"/>
  <c r="X149"/>
  <c r="V149"/>
  <c r="T149"/>
  <c r="P149"/>
  <c r="BI146"/>
  <c r="BH146"/>
  <c r="BG146"/>
  <c r="BF146"/>
  <c r="X146"/>
  <c r="V146"/>
  <c r="T146"/>
  <c r="P146"/>
  <c r="BI136"/>
  <c r="BH136"/>
  <c r="BG136"/>
  <c r="BF136"/>
  <c r="X136"/>
  <c r="V136"/>
  <c r="T136"/>
  <c r="P136"/>
  <c r="BI131"/>
  <c r="BH131"/>
  <c r="BG131"/>
  <c r="BF131"/>
  <c r="X131"/>
  <c r="V131"/>
  <c r="T131"/>
  <c r="P131"/>
  <c r="BI129"/>
  <c r="BH129"/>
  <c r="BG129"/>
  <c r="BF129"/>
  <c r="X129"/>
  <c r="V129"/>
  <c r="T129"/>
  <c r="P129"/>
  <c r="BI126"/>
  <c r="BH126"/>
  <c r="BG126"/>
  <c r="BF126"/>
  <c r="X126"/>
  <c r="V126"/>
  <c r="T126"/>
  <c r="P126"/>
  <c r="BI123"/>
  <c r="BH123"/>
  <c r="BG123"/>
  <c r="BF123"/>
  <c r="X123"/>
  <c r="V123"/>
  <c r="T123"/>
  <c r="P123"/>
  <c r="BI121"/>
  <c r="BH121"/>
  <c r="BG121"/>
  <c r="BF121"/>
  <c r="X121"/>
  <c r="V121"/>
  <c r="T121"/>
  <c r="P121"/>
  <c r="BI118"/>
  <c r="BH118"/>
  <c r="BG118"/>
  <c r="BF118"/>
  <c r="X118"/>
  <c r="V118"/>
  <c r="T118"/>
  <c r="P118"/>
  <c r="BI115"/>
  <c r="BH115"/>
  <c r="BG115"/>
  <c r="BF115"/>
  <c r="X115"/>
  <c r="V115"/>
  <c r="T115"/>
  <c r="P115"/>
  <c r="BI112"/>
  <c r="BH112"/>
  <c r="BG112"/>
  <c r="BF112"/>
  <c r="X112"/>
  <c r="V112"/>
  <c r="T112"/>
  <c r="P112"/>
  <c r="BI110"/>
  <c r="BH110"/>
  <c r="BG110"/>
  <c r="BF110"/>
  <c r="X110"/>
  <c r="V110"/>
  <c r="T110"/>
  <c r="P110"/>
  <c r="BI106"/>
  <c r="BH106"/>
  <c r="BG106"/>
  <c r="BF106"/>
  <c r="X106"/>
  <c r="V106"/>
  <c r="T106"/>
  <c r="P106"/>
  <c r="BI103"/>
  <c r="BH103"/>
  <c r="BG103"/>
  <c r="BF103"/>
  <c r="X103"/>
  <c r="V103"/>
  <c r="T103"/>
  <c r="P103"/>
  <c r="BI99"/>
  <c r="BH99"/>
  <c r="BG99"/>
  <c r="BF99"/>
  <c r="X99"/>
  <c r="V99"/>
  <c r="T99"/>
  <c r="P99"/>
  <c r="BI96"/>
  <c r="BH96"/>
  <c r="BG96"/>
  <c r="BF96"/>
  <c r="X96"/>
  <c r="V96"/>
  <c r="T96"/>
  <c r="P96"/>
  <c r="BI93"/>
  <c r="BH93"/>
  <c r="BG93"/>
  <c r="BF93"/>
  <c r="X93"/>
  <c r="V93"/>
  <c r="T93"/>
  <c r="P93"/>
  <c r="J88"/>
  <c r="J87"/>
  <c r="F87"/>
  <c r="F85"/>
  <c r="E83"/>
  <c r="J61"/>
  <c r="J60"/>
  <c r="F60"/>
  <c r="F58"/>
  <c r="E56"/>
  <c r="J20"/>
  <c r="E20"/>
  <c r="F88"/>
  <c r="J19"/>
  <c r="J14"/>
  <c r="J58"/>
  <c r="E7"/>
  <c r="E79"/>
  <c i="7" r="K41"/>
  <c r="K40"/>
  <c i="1" r="BA65"/>
  <c i="7" r="K39"/>
  <c i="1" r="AZ65"/>
  <c i="7" r="BI148"/>
  <c r="BH148"/>
  <c r="BG148"/>
  <c r="BF148"/>
  <c r="X148"/>
  <c r="X147"/>
  <c r="V148"/>
  <c r="V147"/>
  <c r="T148"/>
  <c r="T147"/>
  <c r="P148"/>
  <c r="BI143"/>
  <c r="BH143"/>
  <c r="BG143"/>
  <c r="BF143"/>
  <c r="X143"/>
  <c r="V143"/>
  <c r="T143"/>
  <c r="P143"/>
  <c r="BI137"/>
  <c r="BH137"/>
  <c r="BG137"/>
  <c r="BF137"/>
  <c r="X137"/>
  <c r="V137"/>
  <c r="T137"/>
  <c r="P137"/>
  <c r="BI132"/>
  <c r="BH132"/>
  <c r="BG132"/>
  <c r="BF132"/>
  <c r="X132"/>
  <c r="V132"/>
  <c r="T132"/>
  <c r="P132"/>
  <c r="BI126"/>
  <c r="BH126"/>
  <c r="BG126"/>
  <c r="BF126"/>
  <c r="X126"/>
  <c r="V126"/>
  <c r="T126"/>
  <c r="P126"/>
  <c r="BI120"/>
  <c r="BH120"/>
  <c r="BG120"/>
  <c r="BF120"/>
  <c r="X120"/>
  <c r="V120"/>
  <c r="T120"/>
  <c r="P120"/>
  <c r="BI114"/>
  <c r="BH114"/>
  <c r="BG114"/>
  <c r="BF114"/>
  <c r="X114"/>
  <c r="V114"/>
  <c r="T114"/>
  <c r="P114"/>
  <c r="BI108"/>
  <c r="BH108"/>
  <c r="BG108"/>
  <c r="BF108"/>
  <c r="X108"/>
  <c r="V108"/>
  <c r="T108"/>
  <c r="P108"/>
  <c r="BI105"/>
  <c r="BH105"/>
  <c r="BG105"/>
  <c r="BF105"/>
  <c r="X105"/>
  <c r="V105"/>
  <c r="T105"/>
  <c r="P105"/>
  <c r="BI102"/>
  <c r="BH102"/>
  <c r="BG102"/>
  <c r="BF102"/>
  <c r="X102"/>
  <c r="V102"/>
  <c r="T102"/>
  <c r="P102"/>
  <c r="BI98"/>
  <c r="BH98"/>
  <c r="BG98"/>
  <c r="BF98"/>
  <c r="X98"/>
  <c r="V98"/>
  <c r="T98"/>
  <c r="P98"/>
  <c r="BI92"/>
  <c r="BH92"/>
  <c r="BG92"/>
  <c r="BF92"/>
  <c r="X92"/>
  <c r="V92"/>
  <c r="T92"/>
  <c r="P92"/>
  <c r="J87"/>
  <c r="J86"/>
  <c r="F86"/>
  <c r="F84"/>
  <c r="E82"/>
  <c r="J61"/>
  <c r="J60"/>
  <c r="F60"/>
  <c r="F58"/>
  <c r="E56"/>
  <c r="J20"/>
  <c r="E20"/>
  <c r="F87"/>
  <c r="J19"/>
  <c r="J14"/>
  <c r="J58"/>
  <c r="E7"/>
  <c r="E78"/>
  <c i="6" r="K41"/>
  <c r="K40"/>
  <c i="1" r="BA63"/>
  <c i="6" r="K39"/>
  <c i="1" r="AZ63"/>
  <c i="6" r="BI158"/>
  <c r="BH158"/>
  <c r="BG158"/>
  <c r="BF158"/>
  <c r="X158"/>
  <c r="X157"/>
  <c r="V158"/>
  <c r="V157"/>
  <c r="T158"/>
  <c r="T157"/>
  <c r="P158"/>
  <c r="BI153"/>
  <c r="BH153"/>
  <c r="BG153"/>
  <c r="BF153"/>
  <c r="X153"/>
  <c r="V153"/>
  <c r="T153"/>
  <c r="P153"/>
  <c r="BI147"/>
  <c r="BH147"/>
  <c r="BG147"/>
  <c r="BF147"/>
  <c r="X147"/>
  <c r="V147"/>
  <c r="T147"/>
  <c r="P147"/>
  <c r="BI143"/>
  <c r="BH143"/>
  <c r="BG143"/>
  <c r="BF143"/>
  <c r="X143"/>
  <c r="V143"/>
  <c r="T143"/>
  <c r="P143"/>
  <c r="BI139"/>
  <c r="BH139"/>
  <c r="BG139"/>
  <c r="BF139"/>
  <c r="X139"/>
  <c r="V139"/>
  <c r="T139"/>
  <c r="P139"/>
  <c r="BI135"/>
  <c r="BH135"/>
  <c r="BG135"/>
  <c r="BF135"/>
  <c r="X135"/>
  <c r="V135"/>
  <c r="T135"/>
  <c r="P135"/>
  <c r="BI129"/>
  <c r="BH129"/>
  <c r="BG129"/>
  <c r="BF129"/>
  <c r="X129"/>
  <c r="V129"/>
  <c r="T129"/>
  <c r="P129"/>
  <c r="BI123"/>
  <c r="BH123"/>
  <c r="BG123"/>
  <c r="BF123"/>
  <c r="X123"/>
  <c r="V123"/>
  <c r="T123"/>
  <c r="P123"/>
  <c r="BI119"/>
  <c r="BH119"/>
  <c r="BG119"/>
  <c r="BF119"/>
  <c r="X119"/>
  <c r="V119"/>
  <c r="T119"/>
  <c r="P119"/>
  <c r="BI116"/>
  <c r="BH116"/>
  <c r="BG116"/>
  <c r="BF116"/>
  <c r="X116"/>
  <c r="V116"/>
  <c r="T116"/>
  <c r="P116"/>
  <c r="BI113"/>
  <c r="BH113"/>
  <c r="BG113"/>
  <c r="BF113"/>
  <c r="X113"/>
  <c r="V113"/>
  <c r="T113"/>
  <c r="P113"/>
  <c r="BI108"/>
  <c r="BH108"/>
  <c r="BG108"/>
  <c r="BF108"/>
  <c r="X108"/>
  <c r="V108"/>
  <c r="T108"/>
  <c r="P108"/>
  <c r="BI105"/>
  <c r="BH105"/>
  <c r="BG105"/>
  <c r="BF105"/>
  <c r="X105"/>
  <c r="V105"/>
  <c r="T105"/>
  <c r="P105"/>
  <c r="BI102"/>
  <c r="BH102"/>
  <c r="BG102"/>
  <c r="BF102"/>
  <c r="X102"/>
  <c r="V102"/>
  <c r="T102"/>
  <c r="P102"/>
  <c r="BI98"/>
  <c r="BH98"/>
  <c r="BG98"/>
  <c r="BF98"/>
  <c r="X98"/>
  <c r="V98"/>
  <c r="T98"/>
  <c r="P98"/>
  <c r="BI92"/>
  <c r="BH92"/>
  <c r="BG92"/>
  <c r="BF92"/>
  <c r="X92"/>
  <c r="V92"/>
  <c r="T92"/>
  <c r="P92"/>
  <c r="J87"/>
  <c r="J86"/>
  <c r="F86"/>
  <c r="F84"/>
  <c r="E82"/>
  <c r="J61"/>
  <c r="J60"/>
  <c r="F60"/>
  <c r="F58"/>
  <c r="E56"/>
  <c r="J20"/>
  <c r="E20"/>
  <c r="F61"/>
  <c r="J19"/>
  <c r="J14"/>
  <c r="J84"/>
  <c r="E7"/>
  <c r="E52"/>
  <c i="5" r="K41"/>
  <c r="K40"/>
  <c i="1" r="BA61"/>
  <c i="5" r="K39"/>
  <c i="1" r="AZ61"/>
  <c i="5" r="BI157"/>
  <c r="BH157"/>
  <c r="BG157"/>
  <c r="BF157"/>
  <c r="X157"/>
  <c r="X156"/>
  <c r="V157"/>
  <c r="V156"/>
  <c r="T157"/>
  <c r="T156"/>
  <c r="P157"/>
  <c r="BI152"/>
  <c r="BH152"/>
  <c r="BG152"/>
  <c r="BF152"/>
  <c r="X152"/>
  <c r="V152"/>
  <c r="T152"/>
  <c r="P152"/>
  <c r="BI146"/>
  <c r="BH146"/>
  <c r="BG146"/>
  <c r="BF146"/>
  <c r="X146"/>
  <c r="V146"/>
  <c r="T146"/>
  <c r="P146"/>
  <c r="BI140"/>
  <c r="BH140"/>
  <c r="BG140"/>
  <c r="BF140"/>
  <c r="X140"/>
  <c r="V140"/>
  <c r="T140"/>
  <c r="P140"/>
  <c r="BI134"/>
  <c r="BH134"/>
  <c r="BG134"/>
  <c r="BF134"/>
  <c r="X134"/>
  <c r="V134"/>
  <c r="T134"/>
  <c r="P134"/>
  <c r="BI128"/>
  <c r="BH128"/>
  <c r="BG128"/>
  <c r="BF128"/>
  <c r="X128"/>
  <c r="V128"/>
  <c r="T128"/>
  <c r="P128"/>
  <c r="BI123"/>
  <c r="BH123"/>
  <c r="BG123"/>
  <c r="BF123"/>
  <c r="X123"/>
  <c r="V123"/>
  <c r="T123"/>
  <c r="P123"/>
  <c r="BI120"/>
  <c r="BH120"/>
  <c r="BG120"/>
  <c r="BF120"/>
  <c r="X120"/>
  <c r="V120"/>
  <c r="T120"/>
  <c r="P120"/>
  <c r="BI116"/>
  <c r="BH116"/>
  <c r="BG116"/>
  <c r="BF116"/>
  <c r="X116"/>
  <c r="V116"/>
  <c r="T116"/>
  <c r="P116"/>
  <c r="BI111"/>
  <c r="BH111"/>
  <c r="BG111"/>
  <c r="BF111"/>
  <c r="X111"/>
  <c r="V111"/>
  <c r="T111"/>
  <c r="P111"/>
  <c r="BI108"/>
  <c r="BH108"/>
  <c r="BG108"/>
  <c r="BF108"/>
  <c r="X108"/>
  <c r="V108"/>
  <c r="T108"/>
  <c r="P108"/>
  <c r="BI105"/>
  <c r="BH105"/>
  <c r="BG105"/>
  <c r="BF105"/>
  <c r="X105"/>
  <c r="V105"/>
  <c r="T105"/>
  <c r="P105"/>
  <c r="BI99"/>
  <c r="BH99"/>
  <c r="BG99"/>
  <c r="BF99"/>
  <c r="X99"/>
  <c r="V99"/>
  <c r="T99"/>
  <c r="P99"/>
  <c r="BI92"/>
  <c r="BH92"/>
  <c r="BG92"/>
  <c r="BF92"/>
  <c r="X92"/>
  <c r="V92"/>
  <c r="T92"/>
  <c r="P92"/>
  <c r="J87"/>
  <c r="J86"/>
  <c r="F86"/>
  <c r="F84"/>
  <c r="E82"/>
  <c r="J61"/>
  <c r="J60"/>
  <c r="F60"/>
  <c r="F58"/>
  <c r="E56"/>
  <c r="J20"/>
  <c r="E20"/>
  <c r="F87"/>
  <c r="J19"/>
  <c r="J14"/>
  <c r="J58"/>
  <c r="E7"/>
  <c r="E78"/>
  <c i="4" r="K41"/>
  <c r="K40"/>
  <c i="1" r="BA59"/>
  <c i="4" r="K39"/>
  <c i="1" r="AZ59"/>
  <c i="4" r="BI157"/>
  <c r="BH157"/>
  <c r="BG157"/>
  <c r="BF157"/>
  <c r="X157"/>
  <c r="X156"/>
  <c r="V157"/>
  <c r="V156"/>
  <c r="T157"/>
  <c r="T156"/>
  <c r="P157"/>
  <c r="BI152"/>
  <c r="BH152"/>
  <c r="BG152"/>
  <c r="BF152"/>
  <c r="X152"/>
  <c r="V152"/>
  <c r="T152"/>
  <c r="P152"/>
  <c r="BI146"/>
  <c r="BH146"/>
  <c r="BG146"/>
  <c r="BF146"/>
  <c r="X146"/>
  <c r="V146"/>
  <c r="T146"/>
  <c r="P146"/>
  <c r="BI140"/>
  <c r="BH140"/>
  <c r="BG140"/>
  <c r="BF140"/>
  <c r="X140"/>
  <c r="V140"/>
  <c r="T140"/>
  <c r="P140"/>
  <c r="BI134"/>
  <c r="BH134"/>
  <c r="BG134"/>
  <c r="BF134"/>
  <c r="X134"/>
  <c r="V134"/>
  <c r="T134"/>
  <c r="P134"/>
  <c r="BI128"/>
  <c r="BH128"/>
  <c r="BG128"/>
  <c r="BF128"/>
  <c r="X128"/>
  <c r="V128"/>
  <c r="T128"/>
  <c r="P128"/>
  <c r="BI125"/>
  <c r="BH125"/>
  <c r="BG125"/>
  <c r="BF125"/>
  <c r="X125"/>
  <c r="V125"/>
  <c r="T125"/>
  <c r="P125"/>
  <c r="BI120"/>
  <c r="BH120"/>
  <c r="BG120"/>
  <c r="BF120"/>
  <c r="X120"/>
  <c r="V120"/>
  <c r="T120"/>
  <c r="P120"/>
  <c r="BI117"/>
  <c r="BH117"/>
  <c r="BG117"/>
  <c r="BF117"/>
  <c r="X117"/>
  <c r="V117"/>
  <c r="T117"/>
  <c r="P117"/>
  <c r="BI112"/>
  <c r="BH112"/>
  <c r="BG112"/>
  <c r="BF112"/>
  <c r="X112"/>
  <c r="V112"/>
  <c r="T112"/>
  <c r="P112"/>
  <c r="BI107"/>
  <c r="BH107"/>
  <c r="BG107"/>
  <c r="BF107"/>
  <c r="X107"/>
  <c r="V107"/>
  <c r="T107"/>
  <c r="P107"/>
  <c r="BI104"/>
  <c r="BH104"/>
  <c r="BG104"/>
  <c r="BF104"/>
  <c r="X104"/>
  <c r="V104"/>
  <c r="T104"/>
  <c r="P104"/>
  <c r="BI98"/>
  <c r="BH98"/>
  <c r="BG98"/>
  <c r="BF98"/>
  <c r="X98"/>
  <c r="V98"/>
  <c r="T98"/>
  <c r="P98"/>
  <c r="BI92"/>
  <c r="BH92"/>
  <c r="BG92"/>
  <c r="BF92"/>
  <c r="X92"/>
  <c r="V92"/>
  <c r="T92"/>
  <c r="P92"/>
  <c r="J87"/>
  <c r="J86"/>
  <c r="F86"/>
  <c r="F84"/>
  <c r="E82"/>
  <c r="J61"/>
  <c r="J60"/>
  <c r="F60"/>
  <c r="F58"/>
  <c r="E56"/>
  <c r="J20"/>
  <c r="E20"/>
  <c r="F87"/>
  <c r="J19"/>
  <c r="J14"/>
  <c r="J84"/>
  <c r="E7"/>
  <c r="E52"/>
  <c i="3" r="K41"/>
  <c r="K40"/>
  <c i="1" r="BA57"/>
  <c i="3" r="K39"/>
  <c i="1" r="AZ57"/>
  <c i="3" r="BI153"/>
  <c r="BH153"/>
  <c r="BG153"/>
  <c r="BF153"/>
  <c r="X153"/>
  <c r="X152"/>
  <c r="V153"/>
  <c r="V152"/>
  <c r="T153"/>
  <c r="T152"/>
  <c r="P153"/>
  <c r="BI148"/>
  <c r="BH148"/>
  <c r="BG148"/>
  <c r="BF148"/>
  <c r="X148"/>
  <c r="V148"/>
  <c r="T148"/>
  <c r="P148"/>
  <c r="BI144"/>
  <c r="BH144"/>
  <c r="BG144"/>
  <c r="BF144"/>
  <c r="X144"/>
  <c r="V144"/>
  <c r="T144"/>
  <c r="P144"/>
  <c r="BI140"/>
  <c r="BH140"/>
  <c r="BG140"/>
  <c r="BF140"/>
  <c r="X140"/>
  <c r="V140"/>
  <c r="T140"/>
  <c r="P140"/>
  <c r="BI137"/>
  <c r="BH137"/>
  <c r="BG137"/>
  <c r="BF137"/>
  <c r="X137"/>
  <c r="V137"/>
  <c r="T137"/>
  <c r="P137"/>
  <c r="BI133"/>
  <c r="BH133"/>
  <c r="BG133"/>
  <c r="BF133"/>
  <c r="X133"/>
  <c r="V133"/>
  <c r="T133"/>
  <c r="P133"/>
  <c r="BI130"/>
  <c r="BH130"/>
  <c r="BG130"/>
  <c r="BF130"/>
  <c r="X130"/>
  <c r="V130"/>
  <c r="T130"/>
  <c r="P130"/>
  <c r="BI126"/>
  <c r="BH126"/>
  <c r="BG126"/>
  <c r="BF126"/>
  <c r="X126"/>
  <c r="V126"/>
  <c r="T126"/>
  <c r="P126"/>
  <c r="BI122"/>
  <c r="BH122"/>
  <c r="BG122"/>
  <c r="BF122"/>
  <c r="X122"/>
  <c r="V122"/>
  <c r="T122"/>
  <c r="P122"/>
  <c r="BI118"/>
  <c r="BH118"/>
  <c r="BG118"/>
  <c r="BF118"/>
  <c r="X118"/>
  <c r="V118"/>
  <c r="T118"/>
  <c r="P118"/>
  <c r="BI114"/>
  <c r="BH114"/>
  <c r="BG114"/>
  <c r="BF114"/>
  <c r="X114"/>
  <c r="V114"/>
  <c r="T114"/>
  <c r="P114"/>
  <c r="BI110"/>
  <c r="BH110"/>
  <c r="BG110"/>
  <c r="BF110"/>
  <c r="X110"/>
  <c r="V110"/>
  <c r="T110"/>
  <c r="P110"/>
  <c r="BI106"/>
  <c r="BH106"/>
  <c r="BG106"/>
  <c r="BF106"/>
  <c r="X106"/>
  <c r="V106"/>
  <c r="T106"/>
  <c r="P106"/>
  <c r="BI103"/>
  <c r="BH103"/>
  <c r="BG103"/>
  <c r="BF103"/>
  <c r="X103"/>
  <c r="V103"/>
  <c r="T103"/>
  <c r="P103"/>
  <c r="BI99"/>
  <c r="BH99"/>
  <c r="BG99"/>
  <c r="BF99"/>
  <c r="X99"/>
  <c r="V99"/>
  <c r="T99"/>
  <c r="P99"/>
  <c r="BI96"/>
  <c r="BH96"/>
  <c r="BG96"/>
  <c r="BF96"/>
  <c r="X96"/>
  <c r="V96"/>
  <c r="T96"/>
  <c r="P96"/>
  <c r="BI92"/>
  <c r="BH92"/>
  <c r="BG92"/>
  <c r="BF92"/>
  <c r="X92"/>
  <c r="V92"/>
  <c r="T92"/>
  <c r="P92"/>
  <c r="J87"/>
  <c r="J86"/>
  <c r="F86"/>
  <c r="F84"/>
  <c r="E82"/>
  <c r="J61"/>
  <c r="J60"/>
  <c r="F60"/>
  <c r="F58"/>
  <c r="E56"/>
  <c r="J20"/>
  <c r="E20"/>
  <c r="F87"/>
  <c r="J19"/>
  <c r="J14"/>
  <c r="J84"/>
  <c r="E7"/>
  <c r="E52"/>
  <c i="2" r="K41"/>
  <c r="K40"/>
  <c i="1" r="BA56"/>
  <c i="2" r="K39"/>
  <c i="1" r="AZ56"/>
  <c i="2" r="BI151"/>
  <c r="BH151"/>
  <c r="BG151"/>
  <c r="BF151"/>
  <c r="X151"/>
  <c r="X150"/>
  <c r="V151"/>
  <c r="V150"/>
  <c r="T151"/>
  <c r="T150"/>
  <c r="P151"/>
  <c r="BI146"/>
  <c r="BH146"/>
  <c r="BG146"/>
  <c r="BF146"/>
  <c r="X146"/>
  <c r="V146"/>
  <c r="T146"/>
  <c r="P146"/>
  <c r="BI140"/>
  <c r="BH140"/>
  <c r="BG140"/>
  <c r="BF140"/>
  <c r="X140"/>
  <c r="V140"/>
  <c r="T140"/>
  <c r="P140"/>
  <c r="BI135"/>
  <c r="BH135"/>
  <c r="BG135"/>
  <c r="BF135"/>
  <c r="X135"/>
  <c r="V135"/>
  <c r="T135"/>
  <c r="P135"/>
  <c r="BI131"/>
  <c r="BH131"/>
  <c r="BG131"/>
  <c r="BF131"/>
  <c r="X131"/>
  <c r="V131"/>
  <c r="T131"/>
  <c r="P131"/>
  <c r="BI125"/>
  <c r="BH125"/>
  <c r="BG125"/>
  <c r="BF125"/>
  <c r="X125"/>
  <c r="V125"/>
  <c r="T125"/>
  <c r="P125"/>
  <c r="BI118"/>
  <c r="BH118"/>
  <c r="BG118"/>
  <c r="BF118"/>
  <c r="X118"/>
  <c r="V118"/>
  <c r="T118"/>
  <c r="P118"/>
  <c r="BI115"/>
  <c r="BH115"/>
  <c r="BG115"/>
  <c r="BF115"/>
  <c r="X115"/>
  <c r="V115"/>
  <c r="T115"/>
  <c r="P115"/>
  <c r="BI110"/>
  <c r="BH110"/>
  <c r="BG110"/>
  <c r="BF110"/>
  <c r="X110"/>
  <c r="V110"/>
  <c r="T110"/>
  <c r="P110"/>
  <c r="BI107"/>
  <c r="BH107"/>
  <c r="BG107"/>
  <c r="BF107"/>
  <c r="X107"/>
  <c r="V107"/>
  <c r="T107"/>
  <c r="P107"/>
  <c r="BI104"/>
  <c r="BH104"/>
  <c r="BG104"/>
  <c r="BF104"/>
  <c r="X104"/>
  <c r="V104"/>
  <c r="T104"/>
  <c r="P104"/>
  <c r="BI98"/>
  <c r="BH98"/>
  <c r="BG98"/>
  <c r="BF98"/>
  <c r="X98"/>
  <c r="V98"/>
  <c r="T98"/>
  <c r="P98"/>
  <c r="BI92"/>
  <c r="BH92"/>
  <c r="BG92"/>
  <c r="BF92"/>
  <c r="X92"/>
  <c r="V92"/>
  <c r="T92"/>
  <c r="P92"/>
  <c r="J87"/>
  <c r="J86"/>
  <c r="F86"/>
  <c r="F84"/>
  <c r="E82"/>
  <c r="J61"/>
  <c r="J60"/>
  <c r="F60"/>
  <c r="F58"/>
  <c r="E56"/>
  <c r="J20"/>
  <c r="E20"/>
  <c r="F61"/>
  <c r="J19"/>
  <c r="J14"/>
  <c r="J84"/>
  <c r="E7"/>
  <c r="E78"/>
  <c i="1" r="L50"/>
  <c r="AM50"/>
  <c r="AM49"/>
  <c r="L49"/>
  <c r="AM47"/>
  <c r="L47"/>
  <c r="L45"/>
  <c r="L44"/>
  <c r="AU64"/>
  <c r="AU55"/>
  <c i="3" r="Q133"/>
  <c r="Q114"/>
  <c r="K110"/>
  <c r="BE110"/>
  <c i="4" r="Q152"/>
  <c r="Q112"/>
  <c r="K120"/>
  <c r="BE120"/>
  <c i="5" r="R99"/>
  <c r="Q123"/>
  <c i="6" r="R147"/>
  <c r="Q108"/>
  <c r="R116"/>
  <c r="K92"/>
  <c r="BE92"/>
  <c i="7" r="R105"/>
  <c r="R148"/>
  <c r="BK105"/>
  <c i="8" r="Q93"/>
  <c r="Q153"/>
  <c r="K93"/>
  <c r="BE93"/>
  <c i="2" r="R125"/>
  <c r="R151"/>
  <c r="R146"/>
  <c r="BK104"/>
  <c i="3" r="R137"/>
  <c r="R106"/>
  <c r="K92"/>
  <c r="BE92"/>
  <c i="4" r="R146"/>
  <c r="Q107"/>
  <c i="5" r="Q108"/>
  <c r="R146"/>
  <c r="BK116"/>
  <c i="6" r="Q119"/>
  <c r="R153"/>
  <c r="K158"/>
  <c r="BE158"/>
  <c i="7" r="R114"/>
  <c r="Q114"/>
  <c r="K114"/>
  <c r="BE114"/>
  <c i="8" r="Q106"/>
  <c r="Q99"/>
  <c r="K106"/>
  <c r="BE106"/>
  <c i="2" r="Q140"/>
  <c i="1" r="AU58"/>
  <c i="2" r="Q135"/>
  <c r="BK135"/>
  <c i="3" r="R122"/>
  <c r="R118"/>
  <c r="K144"/>
  <c r="BE144"/>
  <c i="4" r="Q146"/>
  <c i="5" r="Q120"/>
  <c i="6" r="Q147"/>
  <c r="R92"/>
  <c r="R105"/>
  <c i="7" r="R126"/>
  <c r="Q92"/>
  <c r="K132"/>
  <c r="BE132"/>
  <c i="8" r="Q118"/>
  <c r="R103"/>
  <c r="R129"/>
  <c r="Q159"/>
  <c r="R118"/>
  <c r="Q112"/>
  <c r="R93"/>
  <c r="BK110"/>
  <c r="BK103"/>
  <c r="BK96"/>
  <c i="2" r="BK151"/>
  <c r="BK115"/>
  <c i="3" r="R99"/>
  <c r="Q130"/>
  <c r="R133"/>
  <c r="K133"/>
  <c r="BE133"/>
  <c r="K122"/>
  <c r="BE122"/>
  <c i="4" r="Q157"/>
  <c r="K104"/>
  <c r="Q117"/>
  <c r="BK157"/>
  <c r="BK152"/>
  <c i="5" r="Q92"/>
  <c r="R116"/>
  <c r="R111"/>
  <c r="Q116"/>
  <c r="BK157"/>
  <c r="K99"/>
  <c r="BE99"/>
  <c r="K111"/>
  <c r="BE111"/>
  <c r="BK108"/>
  <c i="6" r="R135"/>
  <c r="R129"/>
  <c r="Q123"/>
  <c r="R139"/>
  <c r="BK123"/>
  <c r="BK98"/>
  <c i="7" r="Q108"/>
  <c r="R98"/>
  <c r="R102"/>
  <c r="K137"/>
  <c r="BE137"/>
  <c r="K126"/>
  <c r="BE126"/>
  <c i="8" r="R121"/>
  <c r="R106"/>
  <c r="Q126"/>
  <c r="Q146"/>
  <c r="K136"/>
  <c r="BE136"/>
  <c i="2" r="Q104"/>
  <c r="R107"/>
  <c r="Q110"/>
  <c r="K118"/>
  <c r="BE118"/>
  <c i="3" r="Q96"/>
  <c r="Q153"/>
  <c r="K114"/>
  <c r="BE114"/>
  <c i="4" r="Q128"/>
  <c r="BK92"/>
  <c i="5" r="Q157"/>
  <c r="R105"/>
  <c r="BK140"/>
  <c i="6" r="Q92"/>
  <c r="R119"/>
  <c r="K143"/>
  <c r="BE143"/>
  <c r="BK129"/>
  <c i="7" r="Q143"/>
  <c r="Q137"/>
  <c i="8" r="R136"/>
  <c r="R131"/>
  <c r="K153"/>
  <c r="BE153"/>
  <c i="2" r="Q107"/>
  <c r="R140"/>
  <c r="R110"/>
  <c i="3" r="R153"/>
  <c r="Q103"/>
  <c r="R140"/>
  <c r="K103"/>
  <c r="BE103"/>
  <c i="4" r="Q140"/>
  <c r="R104"/>
  <c i="5" r="Q134"/>
  <c r="Q146"/>
  <c r="BK120"/>
  <c r="K105"/>
  <c r="BE105"/>
  <c i="6" r="Q98"/>
  <c r="Q113"/>
  <c i="7" r="Q132"/>
  <c r="Q105"/>
  <c r="K92"/>
  <c r="BE92"/>
  <c i="8" r="Q121"/>
  <c r="Q136"/>
  <c r="BK131"/>
  <c r="K112"/>
  <c r="BE112"/>
  <c i="1" r="AU66"/>
  <c i="2" r="R135"/>
  <c r="BK140"/>
  <c i="3" r="R96"/>
  <c r="Q137"/>
  <c r="K140"/>
  <c r="BE140"/>
  <c r="BK96"/>
  <c i="4" r="R117"/>
  <c r="R120"/>
  <c i="6" r="BK108"/>
  <c i="8" r="Q103"/>
  <c i="2" r="Q131"/>
  <c r="R131"/>
  <c r="BK125"/>
  <c i="3" r="Q92"/>
  <c r="Q140"/>
  <c r="K153"/>
  <c r="BE153"/>
  <c r="K126"/>
  <c r="BE126"/>
  <c i="4" r="R134"/>
  <c r="R92"/>
  <c r="K112"/>
  <c r="BE112"/>
  <c i="5" r="R123"/>
  <c r="Q152"/>
  <c r="BK92"/>
  <c i="6" r="Q139"/>
  <c r="Q102"/>
  <c i="7" r="Q148"/>
  <c r="R108"/>
  <c i="8" r="R126"/>
  <c r="R146"/>
  <c r="Q96"/>
  <c r="BK99"/>
  <c i="2" r="R92"/>
  <c r="R118"/>
  <c r="K107"/>
  <c r="BE107"/>
  <c i="3" r="R110"/>
  <c r="R126"/>
  <c r="Q110"/>
  <c r="K106"/>
  <c r="BE106"/>
  <c i="4" r="Q120"/>
  <c r="R140"/>
  <c r="K134"/>
  <c r="BE134"/>
  <c i="5" r="Q105"/>
  <c r="Q128"/>
  <c r="K152"/>
  <c r="BE152"/>
  <c i="6" r="Q153"/>
  <c r="Q135"/>
  <c r="R98"/>
  <c r="K153"/>
  <c r="BE153"/>
  <c i="7" r="R92"/>
  <c r="Q120"/>
  <c i="8" r="Q123"/>
  <c r="R149"/>
  <c r="BK159"/>
  <c r="BK126"/>
  <c i="2" r="Q115"/>
  <c r="Q146"/>
  <c r="R104"/>
  <c r="BK131"/>
  <c i="3" r="R114"/>
  <c r="R130"/>
  <c r="K130"/>
  <c r="BE130"/>
  <c i="4" r="R125"/>
  <c i="5" r="R92"/>
  <c i="6" r="Q105"/>
  <c r="Q129"/>
  <c r="K139"/>
  <c r="BE139"/>
  <c i="7" r="Q98"/>
  <c r="BK120"/>
  <c r="BK98"/>
  <c i="8" r="R123"/>
  <c r="R159"/>
  <c r="R96"/>
  <c r="Q129"/>
  <c r="R115"/>
  <c r="Q110"/>
  <c r="BK146"/>
  <c r="BK121"/>
  <c r="K118"/>
  <c r="BE118"/>
  <c i="2" r="Q92"/>
  <c r="BK92"/>
  <c i="3" r="Q126"/>
  <c r="Q144"/>
  <c r="R148"/>
  <c r="Q99"/>
  <c r="R103"/>
  <c r="BK137"/>
  <c r="K99"/>
  <c r="BE99"/>
  <c i="4" r="R128"/>
  <c r="Q134"/>
  <c r="R98"/>
  <c r="BK125"/>
  <c r="BK98"/>
  <c i="5" r="Q140"/>
  <c r="R134"/>
  <c r="R140"/>
  <c r="R108"/>
  <c r="K123"/>
  <c r="BE123"/>
  <c r="K146"/>
  <c r="BE146"/>
  <c r="BK134"/>
  <c i="6" r="R158"/>
  <c r="Q116"/>
  <c r="Q158"/>
  <c r="R102"/>
  <c r="R108"/>
  <c r="BK135"/>
  <c r="BK119"/>
  <c i="7" r="R120"/>
  <c r="Q126"/>
  <c r="R137"/>
  <c r="Q102"/>
  <c r="BK148"/>
  <c r="K102"/>
  <c r="BE102"/>
  <c i="8" r="Q131"/>
  <c r="Q149"/>
  <c r="R99"/>
  <c r="BK149"/>
  <c i="2" r="Q125"/>
  <c r="Q98"/>
  <c r="BK110"/>
  <c i="3" r="Q118"/>
  <c r="Q122"/>
  <c r="K118"/>
  <c r="BE118"/>
  <c i="4" r="Q104"/>
  <c r="BK146"/>
  <c r="BK107"/>
  <c i="5" r="R128"/>
  <c r="Q99"/>
  <c i="6" r="R123"/>
  <c r="R143"/>
  <c r="K102"/>
  <c r="BE102"/>
  <c r="K116"/>
  <c r="BE116"/>
  <c i="7" r="R132"/>
  <c r="K108"/>
  <c r="BE108"/>
  <c i="8" r="R110"/>
  <c r="R112"/>
  <c r="K129"/>
  <c r="BE129"/>
  <c i="2" r="Q151"/>
  <c i="1" r="AU60"/>
  <c r="AU62"/>
  <c i="2" r="BK146"/>
  <c r="K98"/>
  <c r="BE98"/>
  <c i="3" r="R144"/>
  <c r="BK148"/>
  <c i="4" r="R157"/>
  <c r="R112"/>
  <c r="BK104"/>
  <c r="K117"/>
  <c r="BE117"/>
  <c i="5" r="R120"/>
  <c r="Q111"/>
  <c r="K128"/>
  <c r="BE128"/>
  <c i="6" r="Q143"/>
  <c r="R113"/>
  <c r="K113"/>
  <c r="BE113"/>
  <c r="BK105"/>
  <c i="7" r="R143"/>
  <c r="BK143"/>
  <c i="8" r="R153"/>
  <c r="Q115"/>
  <c r="K115"/>
  <c r="BE115"/>
  <c i="2" r="R98"/>
  <c r="R115"/>
  <c r="Q118"/>
  <c i="3" r="Q148"/>
  <c r="R92"/>
  <c r="Q106"/>
  <c i="4" r="R152"/>
  <c r="Q98"/>
  <c r="Q92"/>
  <c r="Q125"/>
  <c r="R107"/>
  <c r="K128"/>
  <c r="BE128"/>
  <c r="BK140"/>
  <c i="5" r="R157"/>
  <c r="R152"/>
  <c i="6" r="BK147"/>
  <c i="8" r="BK123"/>
  <c i="2" l="1" r="V117"/>
  <c r="V91"/>
  <c r="V90"/>
  <c i="3" r="X102"/>
  <c r="X91"/>
  <c r="X90"/>
  <c i="4" r="X124"/>
  <c r="X91"/>
  <c r="X90"/>
  <c i="5" r="Q127"/>
  <c r="I67"/>
  <c i="6" r="T122"/>
  <c r="T91"/>
  <c r="T90"/>
  <c i="1" r="AW63"/>
  <c i="6" r="Q122"/>
  <c r="I67"/>
  <c i="2" r="R117"/>
  <c r="J67"/>
  <c i="3" r="T102"/>
  <c r="T91"/>
  <c r="T90"/>
  <c i="1" r="AW57"/>
  <c i="3" r="R102"/>
  <c r="J67"/>
  <c i="4" r="Q124"/>
  <c r="I67"/>
  <c i="5" r="V127"/>
  <c r="V91"/>
  <c r="V90"/>
  <c i="6" r="X122"/>
  <c r="X91"/>
  <c r="X90"/>
  <c i="7" r="T113"/>
  <c r="T91"/>
  <c r="T90"/>
  <c i="1" r="AW65"/>
  <c i="7" r="Q113"/>
  <c r="I67"/>
  <c i="2" r="T117"/>
  <c r="T91"/>
  <c r="T90"/>
  <c i="1" r="AW56"/>
  <c i="2" r="Q117"/>
  <c r="I67"/>
  <c i="3" r="V102"/>
  <c r="V91"/>
  <c r="V90"/>
  <c i="4" r="T124"/>
  <c r="T91"/>
  <c r="T90"/>
  <c i="1" r="AW59"/>
  <c i="4" r="R124"/>
  <c r="J67"/>
  <c i="5" r="X127"/>
  <c r="X91"/>
  <c r="X90"/>
  <c i="6" r="V122"/>
  <c r="V91"/>
  <c r="V90"/>
  <c i="7" r="V113"/>
  <c r="V91"/>
  <c r="V90"/>
  <c r="X113"/>
  <c r="X91"/>
  <c r="X90"/>
  <c i="2" r="X117"/>
  <c r="X91"/>
  <c r="X90"/>
  <c i="3" r="Q102"/>
  <c r="I67"/>
  <c i="4" r="V124"/>
  <c r="V91"/>
  <c r="V90"/>
  <c i="5" r="T127"/>
  <c r="T91"/>
  <c r="T90"/>
  <c i="1" r="AW61"/>
  <c i="5" r="R127"/>
  <c r="J67"/>
  <c i="6" r="R122"/>
  <c r="J67"/>
  <c i="7" r="R113"/>
  <c r="J67"/>
  <c i="8" r="T145"/>
  <c r="T92"/>
  <c r="T91"/>
  <c i="1" r="AW67"/>
  <c i="8" r="V145"/>
  <c r="V92"/>
  <c r="V91"/>
  <c r="X145"/>
  <c r="X92"/>
  <c r="X91"/>
  <c r="Q145"/>
  <c r="I67"/>
  <c r="R145"/>
  <c r="J67"/>
  <c i="2" r="BK150"/>
  <c r="K150"/>
  <c r="K68"/>
  <c i="3" r="R91"/>
  <c r="J66"/>
  <c r="R152"/>
  <c r="J68"/>
  <c i="4" r="Q91"/>
  <c r="I66"/>
  <c r="BK156"/>
  <c r="K156"/>
  <c r="K68"/>
  <c i="2" r="Q150"/>
  <c r="I68"/>
  <c i="4" r="Q156"/>
  <c r="I68"/>
  <c i="5" r="Q91"/>
  <c r="Q90"/>
  <c r="I65"/>
  <c r="K32"/>
  <c i="1" r="AS61"/>
  <c i="5" r="BK156"/>
  <c r="K156"/>
  <c r="K68"/>
  <c r="Q156"/>
  <c r="I68"/>
  <c i="7" r="R147"/>
  <c r="J68"/>
  <c i="3" r="Q152"/>
  <c r="I68"/>
  <c i="5" r="R91"/>
  <c r="R90"/>
  <c r="J65"/>
  <c r="K33"/>
  <c i="1" r="AT61"/>
  <c i="5" r="R156"/>
  <c r="J68"/>
  <c i="6" r="R157"/>
  <c r="J68"/>
  <c i="7" r="BK147"/>
  <c r="K147"/>
  <c r="K68"/>
  <c i="2" r="Q91"/>
  <c r="Q90"/>
  <c r="I65"/>
  <c r="K32"/>
  <c i="1" r="AS56"/>
  <c i="2" r="R150"/>
  <c r="J68"/>
  <c i="4" r="R91"/>
  <c r="R90"/>
  <c r="J65"/>
  <c r="K33"/>
  <c i="1" r="AT59"/>
  <c i="4" r="R156"/>
  <c r="J68"/>
  <c i="6" r="Q157"/>
  <c r="I68"/>
  <c i="7" r="Q147"/>
  <c r="I68"/>
  <c i="8" r="Q92"/>
  <c r="Q91"/>
  <c r="I65"/>
  <c r="K32"/>
  <c i="1" r="AS67"/>
  <c i="8" r="R92"/>
  <c r="BK158"/>
  <c r="K158"/>
  <c r="K69"/>
  <c r="Q158"/>
  <c r="Q157"/>
  <c r="I68"/>
  <c r="R158"/>
  <c r="R157"/>
  <c r="J68"/>
  <c r="J85"/>
  <c r="F61"/>
  <c r="E52"/>
  <c i="7" r="F61"/>
  <c r="J84"/>
  <c r="E52"/>
  <c i="6" r="F87"/>
  <c r="J58"/>
  <c r="E78"/>
  <c i="5" r="J84"/>
  <c r="E52"/>
  <c r="F61"/>
  <c i="4" r="J58"/>
  <c r="F61"/>
  <c r="E78"/>
  <c r="BE104"/>
  <c i="3" r="F61"/>
  <c r="E78"/>
  <c r="J58"/>
  <c i="2" r="F87"/>
  <c r="J58"/>
  <c r="E52"/>
  <c r="K146"/>
  <c r="BE146"/>
  <c r="F38"/>
  <c i="1" r="BC56"/>
  <c i="5" r="BK146"/>
  <c r="K92"/>
  <c r="BE92"/>
  <c r="K134"/>
  <c r="BE134"/>
  <c i="6" r="K38"/>
  <c i="1" r="AY63"/>
  <c i="8" r="BK153"/>
  <c r="BK145"/>
  <c r="K145"/>
  <c r="K67"/>
  <c r="K123"/>
  <c r="BE123"/>
  <c r="K126"/>
  <c r="BE126"/>
  <c i="2" r="K38"/>
  <c i="1" r="AY56"/>
  <c i="3" r="BK103"/>
  <c i="4" r="BK134"/>
  <c r="BK128"/>
  <c r="BK117"/>
  <c r="K146"/>
  <c r="BE146"/>
  <c i="5" r="BK123"/>
  <c r="K116"/>
  <c r="BE116"/>
  <c i="6" r="K98"/>
  <c r="BE98"/>
  <c r="BK113"/>
  <c r="K119"/>
  <c r="BE119"/>
  <c r="K108"/>
  <c r="BE108"/>
  <c i="7" r="BK126"/>
  <c i="8" r="K99"/>
  <c r="BE99"/>
  <c r="K149"/>
  <c r="BE149"/>
  <c i="1" r="AS66"/>
  <c i="2" r="K115"/>
  <c r="BE115"/>
  <c r="F39"/>
  <c i="1" r="BD56"/>
  <c i="4" r="F41"/>
  <c i="1" r="BF59"/>
  <c r="BF58"/>
  <c i="6" r="BK116"/>
  <c i="7" r="K120"/>
  <c r="BE120"/>
  <c r="BK132"/>
  <c r="BK137"/>
  <c i="8" r="F40"/>
  <c i="1" r="BE67"/>
  <c r="BE66"/>
  <c r="BA66"/>
  <c i="3" r="K137"/>
  <c r="BE137"/>
  <c r="BK126"/>
  <c i="4" r="BK120"/>
  <c r="K157"/>
  <c r="BE157"/>
  <c i="5" r="F39"/>
  <c i="1" r="BD61"/>
  <c r="BD60"/>
  <c r="AZ60"/>
  <c i="7" r="K98"/>
  <c r="BE98"/>
  <c r="BK114"/>
  <c i="8" r="K131"/>
  <c r="BE131"/>
  <c r="K110"/>
  <c r="BE110"/>
  <c i="1" r="AW62"/>
  <c r="AW58"/>
  <c i="2" r="K140"/>
  <c r="BE140"/>
  <c r="BK118"/>
  <c i="3" r="BK106"/>
  <c r="BK140"/>
  <c r="BK130"/>
  <c i="4" r="BK112"/>
  <c r="F40"/>
  <c i="1" r="BE59"/>
  <c r="BE58"/>
  <c r="BA58"/>
  <c i="6" r="BK92"/>
  <c r="K135"/>
  <c r="BE135"/>
  <c i="7" r="F38"/>
  <c i="1" r="BC65"/>
  <c r="BC64"/>
  <c r="AY64"/>
  <c r="AS60"/>
  <c i="2" r="K92"/>
  <c r="BE92"/>
  <c r="F41"/>
  <c i="1" r="BF56"/>
  <c i="5" r="BK105"/>
  <c r="BK128"/>
  <c r="K140"/>
  <c r="BE140"/>
  <c i="6" r="K129"/>
  <c r="BE129"/>
  <c r="BK158"/>
  <c r="BK157"/>
  <c r="K157"/>
  <c r="K68"/>
  <c r="BK102"/>
  <c i="7" r="BK102"/>
  <c r="K143"/>
  <c r="BE143"/>
  <c i="8" r="K121"/>
  <c r="BE121"/>
  <c r="F41"/>
  <c i="1" r="BF67"/>
  <c r="BF66"/>
  <c i="3" r="BK144"/>
  <c r="F39"/>
  <c i="1" r="BD57"/>
  <c i="5" r="BK152"/>
  <c i="7" r="F41"/>
  <c i="1" r="BF65"/>
  <c r="BF64"/>
  <c i="8" r="BK115"/>
  <c r="BK93"/>
  <c i="2" r="K104"/>
  <c r="BE104"/>
  <c r="BK98"/>
  <c i="3" r="BK133"/>
  <c r="BK110"/>
  <c r="K148"/>
  <c r="BE148"/>
  <c i="4" r="K38"/>
  <c i="1" r="AY59"/>
  <c i="6" r="K105"/>
  <c r="BE105"/>
  <c i="7" r="BK108"/>
  <c r="BK92"/>
  <c r="K148"/>
  <c r="BE148"/>
  <c r="K38"/>
  <c i="1" r="AY65"/>
  <c i="8" r="K159"/>
  <c r="BE159"/>
  <c r="BK106"/>
  <c i="1" r="AW64"/>
  <c i="2" r="K131"/>
  <c r="BE131"/>
  <c i="3" r="F40"/>
  <c i="1" r="BE57"/>
  <c i="5" r="K38"/>
  <c i="1" r="AY61"/>
  <c i="8" r="BK136"/>
  <c r="F38"/>
  <c i="1" r="BC67"/>
  <c r="BC66"/>
  <c r="AY66"/>
  <c i="4" r="F38"/>
  <c i="1" r="BC59"/>
  <c r="BC58"/>
  <c r="AY58"/>
  <c i="5" r="K108"/>
  <c r="BE108"/>
  <c i="6" r="K147"/>
  <c r="BE147"/>
  <c r="F38"/>
  <c i="1" r="BC63"/>
  <c r="BC62"/>
  <c r="AY62"/>
  <c i="6" r="BK139"/>
  <c i="7" r="K105"/>
  <c r="BE105"/>
  <c i="8" r="BK129"/>
  <c r="K38"/>
  <c i="1" r="AY67"/>
  <c i="2" r="BK107"/>
  <c i="3" r="BK99"/>
  <c r="BK114"/>
  <c r="K96"/>
  <c r="BE96"/>
  <c r="BK118"/>
  <c i="4" r="K140"/>
  <c r="BE140"/>
  <c r="K152"/>
  <c r="BE152"/>
  <c r="K107"/>
  <c r="BE107"/>
  <c i="5" r="F38"/>
  <c i="1" r="BC61"/>
  <c r="BC60"/>
  <c r="AY60"/>
  <c i="6" r="F39"/>
  <c i="1" r="BD63"/>
  <c r="BD62"/>
  <c r="AZ62"/>
  <c i="8" r="BK118"/>
  <c i="1" r="AT58"/>
  <c i="2" r="F40"/>
  <c i="1" r="BE56"/>
  <c i="4" r="K92"/>
  <c r="BE92"/>
  <c i="5" r="K157"/>
  <c r="BE157"/>
  <c i="6" r="F40"/>
  <c i="1" r="BE63"/>
  <c r="BE62"/>
  <c r="BA62"/>
  <c i="8" r="F39"/>
  <c i="1" r="BD67"/>
  <c r="BD66"/>
  <c r="AZ66"/>
  <c i="2" r="K151"/>
  <c r="BE151"/>
  <c r="K125"/>
  <c r="BE125"/>
  <c i="3" r="BK92"/>
  <c r="BK122"/>
  <c i="4" r="F39"/>
  <c i="1" r="BD59"/>
  <c r="BD58"/>
  <c r="AZ58"/>
  <c i="6" r="BK143"/>
  <c r="BK153"/>
  <c r="K123"/>
  <c r="BE123"/>
  <c i="7" r="F40"/>
  <c i="1" r="BE65"/>
  <c r="BE64"/>
  <c r="BA64"/>
  <c r="AT60"/>
  <c i="2" r="K135"/>
  <c r="BE135"/>
  <c i="3" r="F41"/>
  <c i="1" r="BF57"/>
  <c i="5" r="K120"/>
  <c r="BE120"/>
  <c r="BK99"/>
  <c r="F41"/>
  <c i="1" r="BF61"/>
  <c r="BF60"/>
  <c i="7" r="F39"/>
  <c i="1" r="BD65"/>
  <c r="BD64"/>
  <c r="AZ64"/>
  <c r="AU54"/>
  <c i="3" r="BK153"/>
  <c r="BK152"/>
  <c r="K152"/>
  <c r="K68"/>
  <c r="K38"/>
  <c i="1" r="AY57"/>
  <c i="5" r="F40"/>
  <c i="1" r="BE61"/>
  <c r="BE60"/>
  <c r="BA60"/>
  <c i="8" r="K103"/>
  <c r="BE103"/>
  <c r="K146"/>
  <c r="BE146"/>
  <c i="2" r="K110"/>
  <c r="BE110"/>
  <c i="3" r="F38"/>
  <c i="1" r="BC57"/>
  <c i="4" r="K98"/>
  <c r="BE98"/>
  <c r="K125"/>
  <c r="BE125"/>
  <c i="5" r="BK111"/>
  <c i="6" r="F41"/>
  <c i="1" r="BF63"/>
  <c r="BF62"/>
  <c i="8" r="K96"/>
  <c r="BE96"/>
  <c r="BK112"/>
  <c i="1" r="AW60"/>
  <c r="AW66"/>
  <c i="8" l="1" r="R91"/>
  <c r="J65"/>
  <c r="K33"/>
  <c i="1" r="AT67"/>
  <c i="2" r="BK117"/>
  <c r="K117"/>
  <c r="K67"/>
  <c i="6" r="R91"/>
  <c r="R90"/>
  <c r="J65"/>
  <c r="K33"/>
  <c i="1" r="AT63"/>
  <c i="7" r="Q91"/>
  <c r="I66"/>
  <c i="3" r="Q91"/>
  <c r="Q90"/>
  <c r="I65"/>
  <c r="K32"/>
  <c i="1" r="AS57"/>
  <c i="2" r="R91"/>
  <c r="R90"/>
  <c r="J65"/>
  <c r="K33"/>
  <c i="1" r="AT56"/>
  <c i="7" r="R91"/>
  <c r="R90"/>
  <c r="J65"/>
  <c r="K33"/>
  <c i="1" r="AT65"/>
  <c i="6" r="Q91"/>
  <c r="Q90"/>
  <c r="I65"/>
  <c r="K32"/>
  <c i="1" r="AS63"/>
  <c i="3" r="R90"/>
  <c r="J65"/>
  <c r="K33"/>
  <c i="1" r="AT57"/>
  <c i="4" r="Q90"/>
  <c r="I65"/>
  <c r="K32"/>
  <c i="1" r="AS59"/>
  <c i="5" r="J66"/>
  <c i="2" r="I66"/>
  <c i="4" r="J66"/>
  <c i="5" r="I66"/>
  <c i="8" r="J66"/>
  <c r="I66"/>
  <c r="I69"/>
  <c r="J69"/>
  <c r="BK157"/>
  <c r="K157"/>
  <c r="K68"/>
  <c i="5" r="BK127"/>
  <c r="K127"/>
  <c r="K67"/>
  <c i="3" r="BK102"/>
  <c r="K102"/>
  <c r="K67"/>
  <c i="6" r="BK122"/>
  <c r="K122"/>
  <c r="K67"/>
  <c i="7" r="BK113"/>
  <c r="K113"/>
  <c r="K67"/>
  <c i="3" r="BK91"/>
  <c r="K91"/>
  <c r="K66"/>
  <c i="6" r="BK91"/>
  <c r="K91"/>
  <c r="K66"/>
  <c i="4" r="BK124"/>
  <c r="K124"/>
  <c r="K67"/>
  <c i="8" r="BK92"/>
  <c r="K92"/>
  <c r="K66"/>
  <c i="7" r="BK91"/>
  <c r="K91"/>
  <c r="K66"/>
  <c i="1" r="AT66"/>
  <c i="2" r="K37"/>
  <c i="1" r="AX56"/>
  <c r="AV56"/>
  <c r="AS55"/>
  <c i="7" r="F37"/>
  <c i="1" r="BB65"/>
  <c r="BB64"/>
  <c r="AX64"/>
  <c r="AV64"/>
  <c i="4" r="K37"/>
  <c i="1" r="AX59"/>
  <c r="AV59"/>
  <c i="4" r="F37"/>
  <c i="1" r="BB59"/>
  <c r="BB58"/>
  <c r="AX58"/>
  <c r="AV58"/>
  <c r="AS62"/>
  <c i="5" r="K37"/>
  <c i="1" r="AX61"/>
  <c r="AV61"/>
  <c r="BD55"/>
  <c r="AZ55"/>
  <c r="AT62"/>
  <c r="AS58"/>
  <c r="BC55"/>
  <c i="8" r="F37"/>
  <c i="1" r="BB67"/>
  <c r="BB66"/>
  <c r="AX66"/>
  <c r="AV66"/>
  <c i="3" r="F37"/>
  <c i="1" r="BB57"/>
  <c r="AW55"/>
  <c r="AW54"/>
  <c i="5" r="F37"/>
  <c i="1" r="BB61"/>
  <c r="BB60"/>
  <c r="AX60"/>
  <c r="AV60"/>
  <c i="6" r="K37"/>
  <c i="1" r="AX63"/>
  <c r="AV63"/>
  <c i="6" r="F37"/>
  <c i="1" r="BB63"/>
  <c r="BB62"/>
  <c r="AX62"/>
  <c r="AV62"/>
  <c i="7" r="K37"/>
  <c i="1" r="AX65"/>
  <c r="AV65"/>
  <c i="3" r="K37"/>
  <c i="1" r="AX57"/>
  <c r="AV57"/>
  <c i="2" r="F37"/>
  <c i="1" r="BB56"/>
  <c r="AT64"/>
  <c r="BF55"/>
  <c r="BE55"/>
  <c i="8" r="K37"/>
  <c i="1" r="AX67"/>
  <c r="AV67"/>
  <c i="3" l="1" r="I66"/>
  <c r="BK90"/>
  <c r="K90"/>
  <c i="7" r="J66"/>
  <c i="5" r="BK91"/>
  <c r="K91"/>
  <c r="K66"/>
  <c i="6" r="J66"/>
  <c i="7" r="Q90"/>
  <c r="I65"/>
  <c r="K32"/>
  <c i="1" r="AS65"/>
  <c i="6" r="I66"/>
  <c i="2" r="J66"/>
  <c i="6" r="BK90"/>
  <c r="K90"/>
  <c r="K65"/>
  <c i="2" r="BK91"/>
  <c r="K91"/>
  <c r="K66"/>
  <c i="8" r="BK91"/>
  <c r="K91"/>
  <c r="K65"/>
  <c i="7" r="BK90"/>
  <c r="K90"/>
  <c r="K65"/>
  <c i="4" r="BK91"/>
  <c r="K91"/>
  <c r="K66"/>
  <c i="1" r="BF54"/>
  <c r="W33"/>
  <c r="AT55"/>
  <c r="AT54"/>
  <c i="3" r="K34"/>
  <c i="1" r="AG57"/>
  <c r="BE54"/>
  <c r="W32"/>
  <c r="BB55"/>
  <c r="AX55"/>
  <c r="BA55"/>
  <c r="AS64"/>
  <c r="BC54"/>
  <c r="W30"/>
  <c r="AY55"/>
  <c r="BD54"/>
  <c r="AZ54"/>
  <c i="3" l="1" r="K43"/>
  <c r="K65"/>
  <c i="5" r="BK90"/>
  <c r="K90"/>
  <c r="K65"/>
  <c i="2" r="BK90"/>
  <c r="K90"/>
  <c r="K65"/>
  <c i="4" r="BK90"/>
  <c r="K90"/>
  <c r="K65"/>
  <c i="1" r="AN57"/>
  <c i="7" r="K34"/>
  <c i="1" r="AG65"/>
  <c r="AG64"/>
  <c r="AN64"/>
  <c i="8" r="K34"/>
  <c i="1" r="AG67"/>
  <c r="AG66"/>
  <c r="AV55"/>
  <c r="BA54"/>
  <c r="BB54"/>
  <c r="W29"/>
  <c r="AS54"/>
  <c r="W31"/>
  <c i="6" r="K34"/>
  <c i="1" r="AG63"/>
  <c r="AG62"/>
  <c r="AN62"/>
  <c r="AY54"/>
  <c r="AK30"/>
  <c l="1" r="AN63"/>
  <c i="7" r="K43"/>
  <c i="1" r="AN65"/>
  <c i="6" r="K43"/>
  <c i="8" r="K43"/>
  <c i="1" r="AN66"/>
  <c r="AN67"/>
  <c i="2" r="K34"/>
  <c i="1" r="AG56"/>
  <c r="AG55"/>
  <c i="5" r="K34"/>
  <c i="1" r="AG61"/>
  <c r="AG60"/>
  <c r="AN60"/>
  <c i="4" r="K34"/>
  <c i="1" r="AG59"/>
  <c r="AG58"/>
  <c r="AN58"/>
  <c r="AX54"/>
  <c r="AK29"/>
  <c l="1" r="AN55"/>
  <c i="2" r="K43"/>
  <c i="4" r="K43"/>
  <c i="5" r="K43"/>
  <c i="1" r="AN61"/>
  <c r="AN56"/>
  <c r="AN59"/>
  <c r="AV54"/>
  <c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<sst xmlns="http://schemas.openxmlformats.org/spreadsheetml/2006/main">
  <si>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</si>
  <si>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</si>
  <si>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</si>
  <si>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</si>
  <si>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</si>
  <si>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True</t>
  </si>
  <si>
    <t>{aa0cdfc4-98d8-44ac-b159-e18a5272e443}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</si>
  <si>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</si>
  <si>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</si>
  <si>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</si>
  <si>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</si>
  <si>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</si>
  <si>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</si>
  <si>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</si>
  <si>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</si>
  <si>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3058a-19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</si>
  <si>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</si>
  <si>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</si>
  <si>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Dyje, Drnholec - Nový Přerov, km 79,560 - 85,534, dosypání koruny LB, PB hráze</t>
  </si>
  <si>
    <t>KSO:</t>
  </si>
  <si>
    <t/>
  </si>
  <si>
    <t>CC-CZ:</t>
  </si>
  <si>
    <t>Místo:</t>
  </si>
  <si>
    <t xml:space="preserve"> </t>
  </si>
  <si>
    <t>Datum:</t>
  </si>
  <si>
    <t>29. 1. 2025</t>
  </si>
  <si>
    <t>Zadavatel:</t>
  </si>
  <si>
    <t>IČ:</t>
  </si>
  <si>
    <t>70890013</t>
  </si>
  <si>
    <t>Povodí Moravy, s.p.</t>
  </si>
  <si>
    <t>DIČ:</t>
  </si>
  <si>
    <t>Účastník:</t>
  </si>
  <si>
    <t>Vyplň údaj</t>
  </si>
  <si>
    <t>Projektant:</t>
  </si>
  <si>
    <t>Ing. Pavel Prokop</t>
  </si>
  <si>
    <t>Zpracovatel:</t>
  </si>
  <si>
    <t>40601483</t>
  </si>
  <si>
    <t>Agroprojekt PSO, s.r.o.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</si>
  <si>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</si>
  <si>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</si>
  <si>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</si>
  <si>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</si>
  <si>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</si>
  <si>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</si>
  <si>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</si>
  <si>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</si>
  <si>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</si>
  <si>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</si>
  <si>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</si>
  <si>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</si>
  <si>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</si>
  <si>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</si>
  <si>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</si>
  <si>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</si>
  <si>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</si>
  <si>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</si>
  <si>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</si>
  <si>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</si>
  <si>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</si>
  <si>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</si>
  <si>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</si>
  <si>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</si>
  <si>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</si>
  <si>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</si>
  <si>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</si>
  <si>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</si>
  <si>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</si>
  <si>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</si>
  <si>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</si>
  <si>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</si>
  <si>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</si>
  <si>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</si>
  <si>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</si>
  <si>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</si>
  <si>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</si>
  <si>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</si>
  <si>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</si>
  <si>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</si>
  <si>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</si>
  <si>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</si>
  <si>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3058-19-01</t>
  </si>
  <si>
    <t>SO01 - PB hráz řeky Dyje</t>
  </si>
  <si>
    <t>STA</t>
  </si>
  <si>
    <t>1</t>
  </si>
  <si>
    <t>{98b66bde-f509-4331-9f99-7ac77a1d3baf}</t>
  </si>
  <si>
    <t>2</t>
  </si>
  <si>
    <t>/</t>
  </si>
  <si>
    <t>3058-19-01-1</t>
  </si>
  <si>
    <t>SO01 - HSV - HRÁZ</t>
  </si>
  <si>
    <t>Soupis</t>
  </si>
  <si>
    <t>{faa38986-cd97-4db5-b674-e7a1cb849b4b}</t>
  </si>
  <si>
    <t>3058-19-01-2</t>
  </si>
  <si>
    <t>SO01 - HSV - BERMA + BROD</t>
  </si>
  <si>
    <t>{1467d371-81ce-4ba6-8339-8fd0184ab1d2}</t>
  </si>
  <si>
    <t>3058-19-02</t>
  </si>
  <si>
    <t>SO02 - PB hráz řeky Dyje</t>
  </si>
  <si>
    <t>{e106458f-d2ab-4dfa-b2f5-f4a3758889bd}</t>
  </si>
  <si>
    <t>3058-19-02-1</t>
  </si>
  <si>
    <t>SO02 - HSV</t>
  </si>
  <si>
    <t>{7dbc5bd1-48bf-4cf2-9012-74b80967f4f2}</t>
  </si>
  <si>
    <t>3058-19-03</t>
  </si>
  <si>
    <t>SO03 - PB hráz řeky Dyje</t>
  </si>
  <si>
    <t>{e906f986-a5b3-4059-b42f-0a80a6f7465a}</t>
  </si>
  <si>
    <t>3058-19-03-1</t>
  </si>
  <si>
    <t>SO03 - HSV</t>
  </si>
  <si>
    <t>{34b065d2-979e-4a25-8635-cb0473f7d912}</t>
  </si>
  <si>
    <t>3058-19-04</t>
  </si>
  <si>
    <t>SO04 - LB hráz řeky Dyje</t>
  </si>
  <si>
    <t>{2bc2386d-7dbf-4dbd-ae13-52c22fcd2897}</t>
  </si>
  <si>
    <t>3058-19-04-1</t>
  </si>
  <si>
    <t>SO04 - HSV</t>
  </si>
  <si>
    <t>{fa7b2ce4-ba75-447d-9c89-fdab86bf4f21}</t>
  </si>
  <si>
    <t>3058-19-05</t>
  </si>
  <si>
    <t>SO05 - LB hráz řeky Dyje</t>
  </si>
  <si>
    <t>{09c10260-bd2e-4641-80f1-bcb8a08715a6}</t>
  </si>
  <si>
    <t>3058-19-05-1</t>
  </si>
  <si>
    <t>SO05 - HSV</t>
  </si>
  <si>
    <t>{48d621bd-098f-4e24-bf5c-89a202cebf7b}</t>
  </si>
  <si>
    <t>3058-19-06</t>
  </si>
  <si>
    <t>VRN pro celou stavbu</t>
  </si>
  <si>
    <t>{e52bfa8c-7f33-4d4e-806d-3da7ac8584db}</t>
  </si>
  <si>
    <t>3058-19-06-1</t>
  </si>
  <si>
    <t>SO01 až SO05 - VRN</t>
  </si>
  <si>
    <t>{06811f36-716a-4d49-aaac-c07f31129f9f}</t>
  </si>
  <si>
    <t>KRYCÍ LIST SOUPISU PRACÍ</t>
  </si>
  <si>
    <t>Objekt:</t>
  </si>
  <si>
    <t>3058-19-01 - SO01 - PB hráz řeky Dyje</t>
  </si>
  <si>
    <t>Soupis:</t>
  </si>
  <si>
    <t>3058-19-01-1 - SO01 - HSV - HRÁZ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</si>
  <si>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</si>
  <si>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</si>
  <si>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</si>
  <si>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</si>
  <si>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</si>
  <si>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</si>
  <si>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</si>
  <si>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-1</t>
  </si>
  <si>
    <t>HSV - Práce a dodávky HSV</t>
  </si>
  <si>
    <t xml:space="preserve">    1 - Zemní práce</t>
  </si>
  <si>
    <t xml:space="preserve">    998 - Přesun hmot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</si>
  <si>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</si>
  <si>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</si>
  <si>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</si>
  <si>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</si>
  <si>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</si>
  <si>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</si>
  <si>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</si>
  <si>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</si>
  <si>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</si>
  <si>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</si>
  <si>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</si>
  <si>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</si>
  <si>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</si>
  <si>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</si>
  <si>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</si>
  <si>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</si>
  <si>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</si>
  <si>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</si>
  <si>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</si>
  <si>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</si>
  <si>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K</t>
  </si>
  <si>
    <t>171103211</t>
  </si>
  <si>
    <t>Uložení sypanin z horniny třídy těžitelnosti I a II skupiny 1 až 4 do hrází kanálů se zhutněním 100 % PS C s příměsí jílu do 20 %</t>
  </si>
  <si>
    <t>m3</t>
  </si>
  <si>
    <t>CS ÚRS 2025 01</t>
  </si>
  <si>
    <t>4</t>
  </si>
  <si>
    <t>-704735891</t>
  </si>
  <si>
    <t>PP</t>
  </si>
  <si>
    <t>Uložení netříděných sypanin do zemních hrází z hornin třídy těžitelnosti I a II, skupiny 1 až 4 pro jakoukoliv šířku koruny přívodních kanálů inundačních nebo ochranných se zhutněním do 100 % PS - koef. C s příměsí jílové hlíny do 20 % objemu</t>
  </si>
  <si>
    <t>Online PSC</t>
  </si>
  <si>
    <t>https://podminky.urs.cz/item/CS_URS_2025_01/171103211</t>
  </si>
  <si>
    <t>VV</t>
  </si>
  <si>
    <t>"přehutnění zazubení" 3039</t>
  </si>
  <si>
    <t>"dosypání zeminy" 3931</t>
  </si>
  <si>
    <t>Součet</t>
  </si>
  <si>
    <t>171151101</t>
  </si>
  <si>
    <t>Hutnění boků násypů pro jakýkoliv sklon a míru zhutnění svahu</t>
  </si>
  <si>
    <t>m2</t>
  </si>
  <si>
    <t>1008922593</t>
  </si>
  <si>
    <t>Hutnění boků násypů z hornin soudržných a sypkých pro jakýkoliv sklon, délku a míru zhutnění svahu</t>
  </si>
  <si>
    <t>https://podminky.urs.cz/item/CS_URS_2025_01/171151101</t>
  </si>
  <si>
    <t>"zhutnění ZO1" 1400*3*2</t>
  </si>
  <si>
    <t>"zhutnění ZS" 1970*6</t>
  </si>
  <si>
    <t>3</t>
  </si>
  <si>
    <t>181451121</t>
  </si>
  <si>
    <t>Založení lučního trávníku výsevem plochy přes 1000 m2 v rovině a ve svahu do 1:5</t>
  </si>
  <si>
    <t>1275614078</t>
  </si>
  <si>
    <t>Založení trávníku na půdě předem připravené plochy přes 1000 m2 výsevem včetně utažení lučního v rovině nebo na svahu do 1:5</t>
  </si>
  <si>
    <t>https://podminky.urs.cz/item/CS_URS_2025_01/181451121</t>
  </si>
  <si>
    <t>181451122</t>
  </si>
  <si>
    <t>Založení lučního trávníku výsevem plochy přes 1000 m2 ve svahu do 1:2</t>
  </si>
  <si>
    <t>48931747</t>
  </si>
  <si>
    <t>Založení trávníku na půdě předem připravené plochy přes 1000 m2 výsevem včetně utažení lučního na svahu přes 1:5 do 1:2</t>
  </si>
  <si>
    <t>https://podminky.urs.cz/item/CS_URS_2025_01/181451122</t>
  </si>
  <si>
    <t>5</t>
  </si>
  <si>
    <t>M</t>
  </si>
  <si>
    <t>00572472</t>
  </si>
  <si>
    <t>osivo směs travní krajinná-rovinná</t>
  </si>
  <si>
    <t>kg</t>
  </si>
  <si>
    <t>8</t>
  </si>
  <si>
    <t>32545308</t>
  </si>
  <si>
    <t>2000*3*0,03</t>
  </si>
  <si>
    <t>2000*4*0,03</t>
  </si>
  <si>
    <t>6</t>
  </si>
  <si>
    <t>749106501</t>
  </si>
  <si>
    <t>závora otočná š. 3,0 m, včetně zámku a dodávky, osazení, bílo-červený nátěr</t>
  </si>
  <si>
    <t>kus</t>
  </si>
  <si>
    <t>460823268</t>
  </si>
  <si>
    <t>zařízení městského mobiliáře závory silniční délka ráhna 3 m NIGHT&amp;DAY - 3 SPEED</t>
  </si>
  <si>
    <t>Zemní práce</t>
  </si>
  <si>
    <t>7</t>
  </si>
  <si>
    <t>121151123</t>
  </si>
  <si>
    <t>Sejmutí ornice plochy přes 500 m2 tl vrstvy do 200 mm strojně</t>
  </si>
  <si>
    <t>761408882</t>
  </si>
  <si>
    <t>Sejmutí ornice strojně při souvislé ploše přes 500 m2, tl. vrstvy do 200 mm</t>
  </si>
  <si>
    <t>https://podminky.urs.cz/item/CS_URS_2025_01/121151123</t>
  </si>
  <si>
    <t>"sejmutí drnu tl. 100 mm" 14780</t>
  </si>
  <si>
    <t>"sejmutí drnu na ZO1 tl. 100 mm" 1400*3</t>
  </si>
  <si>
    <t>"sejmutí drnu na ZO2 tl. 100 mm" 4000</t>
  </si>
  <si>
    <t>122151106</t>
  </si>
  <si>
    <t>Odkopávky a prokopávky nezapažené v hornině třídy těžitelnosti I skupiny 1 a 2 objem do 5000 m3 strojně</t>
  </si>
  <si>
    <t>1761071912</t>
  </si>
  <si>
    <t>Odkopávky a prokopávky nezapažené strojně v hornině třídy těžitelnosti I skupiny 1 a 2 přes 1 000 do 5 000 m3</t>
  </si>
  <si>
    <t>https://podminky.urs.cz/item/CS_URS_2025_01/122151106</t>
  </si>
  <si>
    <t>"ornice ZO1 a ZO2" 1800</t>
  </si>
  <si>
    <t>"zemina ZAZUBENÍ" 3039</t>
  </si>
  <si>
    <t>9</t>
  </si>
  <si>
    <t>162351104</t>
  </si>
  <si>
    <t>Vodorovné přemístění přes 500 do 1000 m výkopku/sypaniny z horniny třídy těžitelnosti I skupiny 1 až 3</t>
  </si>
  <si>
    <t>1024376284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</si>
  <si>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</si>
  <si>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https://podminky.urs.cz/item/CS_URS_2025_01/162351104</t>
  </si>
  <si>
    <t>"TRASA O11" 1400</t>
  </si>
  <si>
    <t>10</t>
  </si>
  <si>
    <t>162551108</t>
  </si>
  <si>
    <t>Vodorovné přemístění přes 2 500 do 3000 m výkopku/sypaniny z horniny třídy těžitelnosti I skupiny 1 až 3</t>
  </si>
  <si>
    <t>-1856587621</t>
  </si>
  <si>
    <t>Vodorovné přemístění výkopku nebo sypaniny po suchu na obvyklém dopravním prostředku, bez naložení výkopku, avšak se složením bez rozhrnutí z horniny třídy těžitelnosti I skupiny 1 až 3 na vzdálenost přes 2 500 do 3 000 m</t>
  </si>
  <si>
    <t>https://podminky.urs.cz/item/CS_URS_2025_01/162551108</t>
  </si>
  <si>
    <t xml:space="preserve">"TRASA O12"400  </t>
  </si>
  <si>
    <t>11</t>
  </si>
  <si>
    <t>181351113</t>
  </si>
  <si>
    <t>Rozprostření ornice tl vrstvy do 200 mm pl přes 500 m2 v rovině nebo ve svahu do 1:5 strojně</t>
  </si>
  <si>
    <t>527922485</t>
  </si>
  <si>
    <t>Rozprostření a urovnání ornice v rovině nebo ve svahu sklonu do 1:5 strojně při souvislé ploše přes 500 m2, tl. vrstvy do 200 mm</t>
  </si>
  <si>
    <t>https://podminky.urs.cz/item/CS_URS_2025_01/181351113</t>
  </si>
  <si>
    <t>"ZO1 překrytí zemníku" 1400*3+400*2</t>
  </si>
  <si>
    <t>"koruna" 2000*3</t>
  </si>
  <si>
    <t>182351133</t>
  </si>
  <si>
    <t>Rozprostření ornice pl přes 500 m2 ve svahu přes 1:5 tl vrstvy do 200 mm strojně</t>
  </si>
  <si>
    <t>-2016985688</t>
  </si>
  <si>
    <t>Rozprostření a urovnání ornice ve svahu sklonu přes 1:5 strojně při souvislé ploše přes 500 m2, tl. vrstvy do 200 mm</t>
  </si>
  <si>
    <t>https://podminky.urs.cz/item/CS_URS_2025_01/182351133</t>
  </si>
  <si>
    <t>"svahy" 2000*4</t>
  </si>
  <si>
    <t>998</t>
  </si>
  <si>
    <t>Přesun hmot</t>
  </si>
  <si>
    <t>13</t>
  </si>
  <si>
    <t>998321011</t>
  </si>
  <si>
    <t>Přesun hmot pro hráze přehradní zemní a kamenité</t>
  </si>
  <si>
    <t>t</t>
  </si>
  <si>
    <t>-1948420502</t>
  </si>
  <si>
    <t>Přesun hmot pro objekty hráze přehradní zemní a kamenité dopravní vzdálenost do 500 m</t>
  </si>
  <si>
    <t>https://podminky.urs.cz/item/CS_URS_2025_01/998321011</t>
  </si>
  <si>
    <t>3058-19-01-2 - SO01 - HSV - BERMA + BROD</t>
  </si>
  <si>
    <t>-606399377</t>
  </si>
  <si>
    <t>65*7</t>
  </si>
  <si>
    <t>500*65*0,03</t>
  </si>
  <si>
    <t>115001104</t>
  </si>
  <si>
    <t>Převedení vody potrubím DN přes 250 do 300</t>
  </si>
  <si>
    <t>m</t>
  </si>
  <si>
    <t>-696370721</t>
  </si>
  <si>
    <t>Převedení vody potrubím průměru DN přes 250 do 300</t>
  </si>
  <si>
    <t>https://podminky.urs.cz/item/CS_URS_2025_01/115001104</t>
  </si>
  <si>
    <t>384320933</t>
  </si>
  <si>
    <t>"Stržení drunu tl.0,1"500*65</t>
  </si>
  <si>
    <t>506370530</t>
  </si>
  <si>
    <t>"ornice ZO2" 1200</t>
  </si>
  <si>
    <t>439087247</t>
  </si>
  <si>
    <t>"TRASA D1" 1478</t>
  </si>
  <si>
    <t>1072649962</t>
  </si>
  <si>
    <t>"TRASA O13"1200</t>
  </si>
  <si>
    <t>1323556742</t>
  </si>
  <si>
    <t>"překrytí bermy" 500*65</t>
  </si>
  <si>
    <t>181951111</t>
  </si>
  <si>
    <t>Úprava pláně v hornině třídy těžitelnosti I skupiny 1 až 3 bez zhutnění strojně</t>
  </si>
  <si>
    <t>-1902041067</t>
  </si>
  <si>
    <t>Úprava pláně vyrovnáním výškových rozdílů strojně v hornině třídy těžitelnosti I, skupiny 1 až 3 bez zhutnění</t>
  </si>
  <si>
    <t>https://podminky.urs.cz/item/CS_URS_2025_01/181951111</t>
  </si>
  <si>
    <t>500*65</t>
  </si>
  <si>
    <t>451571112</t>
  </si>
  <si>
    <t>Lože pod dlažby ze štěrkopísku vrstva tl nad 100 do 150 mm</t>
  </si>
  <si>
    <t>-1281206139</t>
  </si>
  <si>
    <t>Lože pod dlažby ze štěrkopísků, tl. vrstvy přes 100 do 150 mm</t>
  </si>
  <si>
    <t>https://podminky.urs.cz/item/CS_URS_2025_01/451571112</t>
  </si>
  <si>
    <t>463212121</t>
  </si>
  <si>
    <t>Rovnanina z lomového kamene s vyklínováním spár těženým kamenivem</t>
  </si>
  <si>
    <t>1688724735</t>
  </si>
  <si>
    <t>Rovnanina z lomového kamene upraveného, tříděného jakékoliv tloušťky rovnaniny s vyplněním spár a dutin těženým kamenivem</t>
  </si>
  <si>
    <t>https://podminky.urs.cz/item/CS_URS_2025_01/463212121</t>
  </si>
  <si>
    <t>4*(1+5+1+5+1)*0,3"brod"</t>
  </si>
  <si>
    <t>935111111</t>
  </si>
  <si>
    <t>Osazení příkopového žlabu do štěrkopísku tl 100 mm z betonových tvárnic š 500 mm</t>
  </si>
  <si>
    <t>518188654</t>
  </si>
  <si>
    <t>Osazení betonového příkopového žlabu s vyplněním a zatřením spár cementovou maltou s ložem tl. 100 mm z kameniva těženého nebo štěrkopísku z betonových příkopových tvárnic šířky do 500 mm</t>
  </si>
  <si>
    <t>https://podminky.urs.cz/item/CS_URS_2025_01/935111111</t>
  </si>
  <si>
    <t>14</t>
  </si>
  <si>
    <t>966008211</t>
  </si>
  <si>
    <t>Bourání odvodňovacího žlabu z betonových příkopových tvárnic š do 500 mm</t>
  </si>
  <si>
    <t>676773421</t>
  </si>
  <si>
    <t>Bourání odvodňovacího žlabu s odklizením a uložením vybouraného materiálu na skládku na vzdálenost do 10 m nebo s naložením na dopravní prostředek z betonových příkopových tvárnic nebo desek šířky do 500 mm</t>
  </si>
  <si>
    <t>https://podminky.urs.cz/item/CS_URS_2025_01/966008211</t>
  </si>
  <si>
    <t>P</t>
  </si>
  <si>
    <t>Poznámka k položce:_x000d_
bude zpětně použito na stavbě</t>
  </si>
  <si>
    <t>15</t>
  </si>
  <si>
    <t>115101201</t>
  </si>
  <si>
    <t>Čerpání vody na dopravní výšku do 10 m průměrný přítok do 500 l/min</t>
  </si>
  <si>
    <t>hod</t>
  </si>
  <si>
    <t>-1129299567</t>
  </si>
  <si>
    <t>Čerpání vody na dopravní výšku do 10 m s uvažovaným průměrným přítokem do 500 l/min</t>
  </si>
  <si>
    <t>https://podminky.urs.cz/item/CS_URS_2025_01/115101201</t>
  </si>
  <si>
    <t>Poznámka k položce:_x000d_
Převedení vod z vyústění ČOV.</t>
  </si>
  <si>
    <t>16</t>
  </si>
  <si>
    <t>115101301</t>
  </si>
  <si>
    <t>Pohotovost čerpací soupravy pro dopravní výšku do 10 m přítok do 500 l/min</t>
  </si>
  <si>
    <t>den</t>
  </si>
  <si>
    <t>1824878428</t>
  </si>
  <si>
    <t>Pohotovost záložní čerpací soupravy pro dopravní výšku do 10 m s uvažovaným průměrným přítokem do 500 l/min</t>
  </si>
  <si>
    <t>https://podminky.urs.cz/item/CS_URS_2025_01/115101301</t>
  </si>
  <si>
    <t>17</t>
  </si>
  <si>
    <t>-1396690230</t>
  </si>
  <si>
    <t>3058-19-02 - SO02 - PB hráz řeky Dyje</t>
  </si>
  <si>
    <t>3058-19-02-1 - SO02 - HSV</t>
  </si>
  <si>
    <t>"přehutnění zazubení" 1395</t>
  </si>
  <si>
    <t>"dosypání zeminy" 3181</t>
  </si>
  <si>
    <t>"zhutnění ZO2" 1367*2</t>
  </si>
  <si>
    <t>"zhutnění ZS" 1300*5</t>
  </si>
  <si>
    <t>Založení lučního trávníku výsevem pl přes 1000 m2 ve svahu přes 1:5 do 1:2</t>
  </si>
  <si>
    <t>1350*3*0,03</t>
  </si>
  <si>
    <t>1350*4*0,03</t>
  </si>
  <si>
    <t>291211111</t>
  </si>
  <si>
    <t>Zřízení plochy ze silničních panelů do lože tl 50 mm z kameniva</t>
  </si>
  <si>
    <t>1090155908</t>
  </si>
  <si>
    <t>Zřízení zpevněné plochy ze silničních panelů osazených do lože tl. 50 mm z kameniva</t>
  </si>
  <si>
    <t>https://podminky.urs.cz/item/CS_URS_2025_01/291211111</t>
  </si>
  <si>
    <t>Poznámka k položce:_x000d_
Zřízení dočasného zpevnění přístupu na bermu.</t>
  </si>
  <si>
    <t>3*1,2*5</t>
  </si>
  <si>
    <t>59381001</t>
  </si>
  <si>
    <t>panel silniční 3,00x1,20x0,15m</t>
  </si>
  <si>
    <t>-1484908891</t>
  </si>
  <si>
    <t>"5 x panel" 5*0,2 "uvažováno použití nenových panelů - znovupoužitelný materiál"</t>
  </si>
  <si>
    <t>113151111</t>
  </si>
  <si>
    <t>Rozebrání zpevněných ploch ze silničních dílců</t>
  </si>
  <si>
    <t>986769990</t>
  </si>
  <si>
    <t>Rozebírání zpevněných ploch s přemístěním na skládku na vzdálenost do 20 m nebo s naložením na dopravní prostředek ze silničních panelů</t>
  </si>
  <si>
    <t>https://podminky.urs.cz/item/CS_URS_2025_01/113151111</t>
  </si>
  <si>
    <t>Poznámka k položce:_x000d_
Rozebrání dočasného zpevnění přístupu na bermu.</t>
  </si>
  <si>
    <t>Založení lučního trávníku výsevem pl přes 1000 m2 v rovině a ve svahu do 1:5</t>
  </si>
  <si>
    <t>991032475</t>
  </si>
  <si>
    <t>-321132866</t>
  </si>
  <si>
    <t>"sejmutí drnu tl. 100 mm" 10400</t>
  </si>
  <si>
    <t>"sejmutí drnu na ZO2 tl. 100 mm" 13670</t>
  </si>
  <si>
    <t>1376933530</t>
  </si>
  <si>
    <t>"ornice ZO2" 1367</t>
  </si>
  <si>
    <t>"zemina ZAZUBENÍ" 1395</t>
  </si>
  <si>
    <t>1802063331</t>
  </si>
  <si>
    <t>"TRASA D2" 940</t>
  </si>
  <si>
    <t>"TRASA O2" 1367</t>
  </si>
  <si>
    <t>-1074309300</t>
  </si>
  <si>
    <t>"koruna" 1350*3</t>
  </si>
  <si>
    <t>"ZO3 překrytí zemníku" 1367*2</t>
  </si>
  <si>
    <t>512758288</t>
  </si>
  <si>
    <t>"svahy" 1350*4</t>
  </si>
  <si>
    <t>-1231585411</t>
  </si>
  <si>
    <t>3058-19-03 - SO03 - PB hráz řeky Dyje</t>
  </si>
  <si>
    <t>3058-19-03-1 - SO03 - HSV</t>
  </si>
  <si>
    <t>"přehutnění zazubení" 616</t>
  </si>
  <si>
    <t>"zřízení oboustranného hosp. sjezdu SO_03 km 2,190" 43</t>
  </si>
  <si>
    <t>"dosypání zeminy" 1533</t>
  </si>
  <si>
    <t>"zhutnění ZO3" 1137*3*2</t>
  </si>
  <si>
    <t>"zhutnění ZS" 910*4,5</t>
  </si>
  <si>
    <t>1590*3*0,03</t>
  </si>
  <si>
    <t>-1870541057</t>
  </si>
  <si>
    <t>Poznámka k položce:_x000d_
Zřízení dočasného zpevnění průjezdu pod mostem.</t>
  </si>
  <si>
    <t>-788471357</t>
  </si>
  <si>
    <t>"10 x panel" 10*0,2 "uvažováno použití nenových panelů - znovupoužitelný materiál"</t>
  </si>
  <si>
    <t>-526271882</t>
  </si>
  <si>
    <t>Poznámka k položce:_x000d_
Rozebrání dočasného zpevnění průjezdu pod mostem.</t>
  </si>
  <si>
    <t>-701826671</t>
  </si>
  <si>
    <t>"sejmutí drnu tl. 100 mm" 5640</t>
  </si>
  <si>
    <t>"sejmutí drnu na ZO3 tl. 100 mm" 1137*3</t>
  </si>
  <si>
    <t>-1194819386</t>
  </si>
  <si>
    <t>"ornice ZO3" 1137</t>
  </si>
  <si>
    <t>"zemina ZAZUBENÍ" 616</t>
  </si>
  <si>
    <t>741627897</t>
  </si>
  <si>
    <t>"TRASA D3" 564</t>
  </si>
  <si>
    <t>"TRASA O3" 1137</t>
  </si>
  <si>
    <t>-1238535821</t>
  </si>
  <si>
    <t>"koruna" 1590*3</t>
  </si>
  <si>
    <t>"ZO3 překrytí zemníku"1137*3</t>
  </si>
  <si>
    <t>307821188</t>
  </si>
  <si>
    <t>"svahy" 1590*3</t>
  </si>
  <si>
    <t>1638116722</t>
  </si>
  <si>
    <t>3058-19-04 - SO04 - LB hráz řeky Dyje</t>
  </si>
  <si>
    <t>3058-19-04-1 - SO04 - HSV</t>
  </si>
  <si>
    <t>"přehutnění zazubení" 2739</t>
  </si>
  <si>
    <t>"dosypání zeminy" 3066</t>
  </si>
  <si>
    <t>"zhutnění ZS" 1860*4</t>
  </si>
  <si>
    <t>2700*3*0,03</t>
  </si>
  <si>
    <t>2700*2*0,03</t>
  </si>
  <si>
    <t>111251103</t>
  </si>
  <si>
    <t>Odstranění křovin a stromů průměru kmene do 100 mm i s kořeny sklonu terénu do 1:5 z celkové plochy přes 500 m2 strojně</t>
  </si>
  <si>
    <t>-1161274135</t>
  </si>
  <si>
    <t>Odstranění křovin a stromů s odstraněním kořenů strojně průměru kmene do 100 mm v rovině nebo ve svahu sklonu terénu do 1:5, při celkové ploše přes 500 m2</t>
  </si>
  <si>
    <t>https://podminky.urs.cz/item/CS_URS_2025_01/111251103</t>
  </si>
  <si>
    <t>111209111</t>
  </si>
  <si>
    <t>Spálení proutí a klestu</t>
  </si>
  <si>
    <t>1476515964</t>
  </si>
  <si>
    <t>Spálení proutí, klestu z prořezávek a odstraněných křovin pro jakoukoliv dřevinu</t>
  </si>
  <si>
    <t>https://podminky.urs.cz/item/CS_URS_2025_01/111209111</t>
  </si>
  <si>
    <t>-1058408012</t>
  </si>
  <si>
    <t>Poznámka k položce:_x000d_
Umístění na vjezdu u Litobratřického potoka, viz záznam z jednání 16.05.2019.</t>
  </si>
  <si>
    <t>-1187679941</t>
  </si>
  <si>
    <t>"sejmutí drnu tl. 100 mm" 10420</t>
  </si>
  <si>
    <t>"sejmutí drnu na ZO3 tl. 100 mm" 18750</t>
  </si>
  <si>
    <t>-869569034</t>
  </si>
  <si>
    <t>"ornice ZO2" 1875</t>
  </si>
  <si>
    <t>"zemina ZAZUBENÍ" 2739</t>
  </si>
  <si>
    <t>162651112</t>
  </si>
  <si>
    <t>Vodorovné přemístění přes 4 000 do 5000 m výkopku/sypaniny z horniny třídy těžitelnosti I skupiny 1 až 3</t>
  </si>
  <si>
    <t>-147788200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</si>
  <si>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</si>
  <si>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https://podminky.urs.cz/item/CS_URS_2025_01/162651112</t>
  </si>
  <si>
    <t>"TRASA D42"922</t>
  </si>
  <si>
    <t>162751114</t>
  </si>
  <si>
    <t>Vodorovné přemístění přes 6 000 do 7000 m výkopku/sypaniny z horniny třídy těžitelnosti I skupiny 1 až 3</t>
  </si>
  <si>
    <t>1151102594</t>
  </si>
  <si>
    <t>Vodorovné přemístění výkopku nebo sypaniny po suchu na obvyklém dopravním prostředku, bez naložení výkopku, avšak se složením bez rozhrnutí z horniny třídy těžitelnosti I skupiny 1 až 3 na vzdálenost přes 6 000 do 7 000 m</t>
  </si>
  <si>
    <t>https://podminky.urs.cz/item/CS_URS_2025_01/162751114</t>
  </si>
  <si>
    <t>"TRASA O4" 1875</t>
  </si>
  <si>
    <t>162751116</t>
  </si>
  <si>
    <t>Vodorovné přemístění přes 8 000 do 9000 m výkopku/sypaniny z horniny třídy těžitelnosti I skupiny 1 až 3</t>
  </si>
  <si>
    <t>1022327708</t>
  </si>
  <si>
    <t>Vodorovné přemístění výkopku nebo sypaniny po suchu na obvyklém dopravním prostředku, bez naložení výkopku, avšak se složením bez rozhrnutí z horniny třídy těžitelnosti I skupiny 1 až 3 na vzdálenost přes 8 000 do 9 000 m</t>
  </si>
  <si>
    <t>https://podminky.urs.cz/item/CS_URS_2025_01/162751116</t>
  </si>
  <si>
    <t>"TRASA D41" 120</t>
  </si>
  <si>
    <t>2107726321</t>
  </si>
  <si>
    <t>"koruna" 2700*3</t>
  </si>
  <si>
    <t>"ZO2 překrytí zemníku" 1875*2</t>
  </si>
  <si>
    <t>-806002149</t>
  </si>
  <si>
    <t>"svahy" 2700*2</t>
  </si>
  <si>
    <t>-892831367</t>
  </si>
  <si>
    <t>3058-19-05 - SO05 - LB hráz řeky Dyje</t>
  </si>
  <si>
    <t>3058-19-05-1 - SO05 - HSV</t>
  </si>
  <si>
    <t>"přehutnění zazubení" 803</t>
  </si>
  <si>
    <t>"dosypání zeminy" 1422</t>
  </si>
  <si>
    <t>"zhutnění ZS" 850*4</t>
  </si>
  <si>
    <t>1160*3*0,03</t>
  </si>
  <si>
    <t>1160*2*0,03</t>
  </si>
  <si>
    <t>-713084559</t>
  </si>
  <si>
    <t>"sejmutí drnu tl. 100 mm" 468</t>
  </si>
  <si>
    <t>"sejmutí drnu na ZO2 tl. 100 mm" 787*0,2</t>
  </si>
  <si>
    <t>-635187280</t>
  </si>
  <si>
    <t>"zemina zazubení" 803</t>
  </si>
  <si>
    <t>"ornice ZO2" 787</t>
  </si>
  <si>
    <t>-210187372</t>
  </si>
  <si>
    <t>"O5 ornice" 787</t>
  </si>
  <si>
    <t>"D5 drn" 468</t>
  </si>
  <si>
    <t>162751119</t>
  </si>
  <si>
    <t>Příplatek k vodorovnému přemístění výkopku/sypaniny z horniny třídy těžitelnosti I skupiny 1 až 3 ZKD 1000 m přes 10000 m</t>
  </si>
  <si>
    <t>-1952588016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</si>
  <si>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</si>
  <si>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https://podminky.urs.cz/item/CS_URS_2025_01/162751119</t>
  </si>
  <si>
    <t>"D5 drn" 468*2</t>
  </si>
  <si>
    <t>-1906210620</t>
  </si>
  <si>
    <t>"ZO2 překrytí zemníku" 787*2</t>
  </si>
  <si>
    <t>-1839263005</t>
  </si>
  <si>
    <t>"svahy" 1160*2</t>
  </si>
  <si>
    <t>-1271813910</t>
  </si>
  <si>
    <t>3058-19-06 - VRN pro celou stavbu</t>
  </si>
  <si>
    <t>3058-19-06-1 - SO01 až SO05 - VRN</t>
  </si>
  <si>
    <t>VRN - Vedlejší rozpočtové náklady</t>
  </si>
  <si>
    <t xml:space="preserve">    VRN4 - Inženýrská činnost</t>
  </si>
  <si>
    <t>VRN</t>
  </si>
  <si>
    <t>Vedlejší rozpočtové náklady</t>
  </si>
  <si>
    <t>938909311</t>
  </si>
  <si>
    <t>Čištění vozovek metením strojně podkladu nebo krytu betonového nebo živičného</t>
  </si>
  <si>
    <t>754779735</t>
  </si>
  <si>
    <t>Čištění vozovek metením bláta, prachu nebo hlinitého nánosu s odklizením na hromady na vzdálenost do 20 m nebo naložením na dopravní prostředek strojně povrchu podkladu nebo krytu betonového nebo živičného</t>
  </si>
  <si>
    <t>https://podminky.urs.cz/item/CS_URS_2025_01/938909311</t>
  </si>
  <si>
    <t>039203000</t>
  </si>
  <si>
    <t>Úprava terénu po zrušení zařízení staveniště</t>
  </si>
  <si>
    <t>…</t>
  </si>
  <si>
    <t>1024</t>
  </si>
  <si>
    <t>398450760</t>
  </si>
  <si>
    <t>https://podminky.urs.cz/item/CS_URS_2025_01/039203000</t>
  </si>
  <si>
    <t>012203000</t>
  </si>
  <si>
    <t>Zeměměřičské práce před výstavbou</t>
  </si>
  <si>
    <t>650561313</t>
  </si>
  <si>
    <t>https://podminky.urs.cz/item/CS_URS_2025_01/012203000</t>
  </si>
  <si>
    <t>Poznámka k položce:_x000d_
Včetně vytyčení inženýrských sítí.</t>
  </si>
  <si>
    <t>012403000</t>
  </si>
  <si>
    <t>Zeměměřičské práce po výstavbě</t>
  </si>
  <si>
    <t>545239979</t>
  </si>
  <si>
    <t>https://podminky.urs.cz/item/CS_URS_2025_01/012403000</t>
  </si>
  <si>
    <t>030001000</t>
  </si>
  <si>
    <t>Zařízení staveniště</t>
  </si>
  <si>
    <t>-228483001</t>
  </si>
  <si>
    <t>https://podminky.urs.cz/item/CS_URS_2025_01/030001000</t>
  </si>
  <si>
    <t>"zřízení + odstranění" 1</t>
  </si>
  <si>
    <t>R034303000</t>
  </si>
  <si>
    <t>Sjednání zvláštního užívání staveniště a dopravní značení na staveništi</t>
  </si>
  <si>
    <t>stavba</t>
  </si>
  <si>
    <t>-612375577</t>
  </si>
  <si>
    <t>Dopravní značení na staveništi</t>
  </si>
  <si>
    <t>572211111</t>
  </si>
  <si>
    <t>Vyspravení výtluků na krajnicích a komunikacích kamenivem hrubým drceným</t>
  </si>
  <si>
    <t>770434926</t>
  </si>
  <si>
    <t>Vyspravení výtluků a propadlých míst na krajnicích a komunikacích s rozprostřením a zhutněním kamenivem hrubým drceným</t>
  </si>
  <si>
    <t>https://podminky.urs.cz/item/CS_URS_2025_01/572211111</t>
  </si>
  <si>
    <t>572241112</t>
  </si>
  <si>
    <t>Vyspravení výtluků asfaltovým betonem ACO (AB) tl přes 40 do 60 mm při vyspravované ploše do 10% na 1 km</t>
  </si>
  <si>
    <t>-151983045</t>
  </si>
  <si>
    <t>Vyspravení výtluků materiálem na bázi asfaltu s řezáním, vysekáním, očištěním, zaplněním směsí a zhutněním asfaltovým betonem ACO (AB) při vyspravované ploše na 1 km komunikace do 10 % tl. přes 40 do 60 mm</t>
  </si>
  <si>
    <t>https://podminky.urs.cz/item/CS_URS_2025_01/572241112</t>
  </si>
  <si>
    <t>572212111</t>
  </si>
  <si>
    <t>Vyspravení výtluků na krajnicích a komunikacích štěrkopískem</t>
  </si>
  <si>
    <t>1797208426</t>
  </si>
  <si>
    <t>Vyspravení výtluků a propadlých míst na krajnicích a komunikacích s rozprostřením a zhutněním štěrkopískem</t>
  </si>
  <si>
    <t>https://podminky.urs.cz/item/CS_URS_2025_01/572212111</t>
  </si>
  <si>
    <t>R0003</t>
  </si>
  <si>
    <t>Projednání přístupů ke stavbě, vč. protokolárního převzetí</t>
  </si>
  <si>
    <t>-1116761916</t>
  </si>
  <si>
    <t>013254000</t>
  </si>
  <si>
    <t>Dokumentace skutečného provedení stavby</t>
  </si>
  <si>
    <t>-1775106736</t>
  </si>
  <si>
    <t>https://podminky.urs.cz/item/CS_URS_2025_01/013254000</t>
  </si>
  <si>
    <t>R0002</t>
  </si>
  <si>
    <t>Pasport stavu cizího majetku v okolí stavby před jejím zahájením</t>
  </si>
  <si>
    <t>...</t>
  </si>
  <si>
    <t>231877425</t>
  </si>
  <si>
    <t>Poznámka k položce:_x000d_
Pasport stavu cizího majetku, zejména přístupových komunikací.</t>
  </si>
  <si>
    <t>R000126</t>
  </si>
  <si>
    <t>Havarijní a povodňový plán stavby, POV - vč. schválení</t>
  </si>
  <si>
    <t>134725786</t>
  </si>
  <si>
    <t>R1</t>
  </si>
  <si>
    <t>Poplatek za využití cest ve správě Lesy ČR</t>
  </si>
  <si>
    <t>847794690</t>
  </si>
  <si>
    <t>1835*4 "SO-04"</t>
  </si>
  <si>
    <t>155*4 "SO-01"</t>
  </si>
  <si>
    <t>R1001</t>
  </si>
  <si>
    <t>Zajištění zemního materiálu pro dosypání hráze</t>
  </si>
  <si>
    <t>-1884388948</t>
  </si>
  <si>
    <t>Poznámka k položce:_x000d_
- zajištění nákupu a dopravy na potřebnou vzdálenost na tělesa hrází_x000d_
- včetně naložení a složení_x000d_
NÁKUP ZEMINY VČ. DOPRAVY A VZDÁLENOSTI JE VĚCÍ ZHOTOVITELE</t>
  </si>
  <si>
    <t>"SO-01" 3931+1478</t>
  </si>
  <si>
    <t>"SO-02" 940+3181</t>
  </si>
  <si>
    <t>"SO-03" 1701+564</t>
  </si>
  <si>
    <t>"SO-04" 922+3066+120</t>
  </si>
  <si>
    <t>"SO-05" 1422</t>
  </si>
  <si>
    <t>VRN4</t>
  </si>
  <si>
    <t>Inženýrská činnost</t>
  </si>
  <si>
    <t>041414000</t>
  </si>
  <si>
    <t>Plán BOZP - aktualizace</t>
  </si>
  <si>
    <t>-1285569555</t>
  </si>
  <si>
    <t>https://podminky.urs.cz/item/CS_URS_2025_01/041414000</t>
  </si>
  <si>
    <t>043154000</t>
  </si>
  <si>
    <t>Zkoušky hutnicí</t>
  </si>
  <si>
    <t>1095683485</t>
  </si>
  <si>
    <t>https://podminky.urs.cz/item/CS_URS_2025_01/043154000</t>
  </si>
  <si>
    <t xml:space="preserve">Poznámka k položce:_x000d_
Proctor standard 95 - četnost dle vyhlášky_x000d_
</t>
  </si>
  <si>
    <t>18</t>
  </si>
  <si>
    <t>043194000</t>
  </si>
  <si>
    <t>Zkoušky ostatní</t>
  </si>
  <si>
    <t>-1309021287</t>
  </si>
  <si>
    <t>https://podminky.urs.cz/item/CS_URS_2025_01/043194000</t>
  </si>
  <si>
    <t>Poznámka k položce:_x000d_
Laboratorní zkousky zeminy - vhodnost použití do sypaných homogenních hrází_x000d_
(zkoušky budou odsouhlaseny a předány investorovy před samotným nákupem, nutná návštěva a kontrola zemníku před zahájením stavby)</t>
  </si>
  <si>
    <t>19</t>
  </si>
  <si>
    <t>998225111</t>
  </si>
  <si>
    <t>Přesun hmot pro pozemní komunikace s krytem z kamene, monolitickým betonovým nebo živičným</t>
  </si>
  <si>
    <t>2054232611</t>
  </si>
  <si>
    <t>Přesun hmot pro komunikace s krytem z kameniva, monolitickým betonovým nebo živičným dopravní vzdálenost do 200 m jakékoliv délky objektu</t>
  </si>
  <si>
    <t>https://podminky.urs.cz/item/CS_URS_2025_01/998225111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</si>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</sst>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6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5" fillId="0" borderId="15" xfId="0" applyNumberFormat="1" applyFont="1" applyBorder="1" applyAlignment="1" applyProtection="1">
      <alignment horizontal="right" vertical="center"/>
    </xf>
    <xf numFmtId="4" fontId="15" fillId="0" borderId="0" xfId="0" applyNumberFormat="1" applyFont="1" applyBorder="1" applyAlignment="1" applyProtection="1">
      <alignment horizontal="right"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horizontal="right" vertical="center"/>
    </xf>
    <xf numFmtId="4" fontId="27" fillId="0" borderId="0" xfId="0" applyNumberFormat="1" applyFont="1" applyBorder="1" applyAlignment="1" applyProtection="1">
      <alignment horizontal="right"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4" fontId="32" fillId="0" borderId="13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0" fontId="39" fillId="0" borderId="23" xfId="0" applyFont="1" applyBorder="1" applyAlignment="1" applyProtection="1">
      <alignment vertical="center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40" fillId="0" borderId="0" xfId="0" applyFont="1" applyAlignment="1" applyProtection="1">
      <alignment vertical="center" wrapText="1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vertical="top"/>
    </xf>
    <xf numFmtId="0" fontId="51" fillId="0" borderId="1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horizontal="center" vertical="center"/>
    </xf>
    <xf numFmtId="49" fontId="51" fillId="0" borderId="1" xfId="0" applyNumberFormat="1" applyFont="1" applyBorder="1" applyAlignment="1" applyProtection="1">
      <alignment horizontal="left" vertical="center"/>
    </xf>
    <xf numFmtId="0" fontId="50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71103211" TargetMode="External" /><Relationship Id="rId2" Type="http://schemas.openxmlformats.org/officeDocument/2006/relationships/hyperlink" Target="https://podminky.urs.cz/item/CS_URS_2025_01/171151101" TargetMode="External" /><Relationship Id="rId3" Type="http://schemas.openxmlformats.org/officeDocument/2006/relationships/hyperlink" Target="https://podminky.urs.cz/item/CS_URS_2025_01/181451121" TargetMode="External" /><Relationship Id="rId4" Type="http://schemas.openxmlformats.org/officeDocument/2006/relationships/hyperlink" Target="https://podminky.urs.cz/item/CS_URS_2025_01/181451122" TargetMode="External" /><Relationship Id="rId5" Type="http://schemas.openxmlformats.org/officeDocument/2006/relationships/hyperlink" Target="https://podminky.urs.cz/item/CS_URS_2025_01/121151123" TargetMode="External" /><Relationship Id="rId6" Type="http://schemas.openxmlformats.org/officeDocument/2006/relationships/hyperlink" Target="https://podminky.urs.cz/item/CS_URS_2025_01/122151106" TargetMode="External" /><Relationship Id="rId7" Type="http://schemas.openxmlformats.org/officeDocument/2006/relationships/hyperlink" Target="https://podminky.urs.cz/item/CS_URS_2025_01/162351104" TargetMode="External" /><Relationship Id="rId8" Type="http://schemas.openxmlformats.org/officeDocument/2006/relationships/hyperlink" Target="https://podminky.urs.cz/item/CS_URS_2025_01/162551108" TargetMode="External" /><Relationship Id="rId9" Type="http://schemas.openxmlformats.org/officeDocument/2006/relationships/hyperlink" Target="https://podminky.urs.cz/item/CS_URS_2025_01/181351113" TargetMode="External" /><Relationship Id="rId10" Type="http://schemas.openxmlformats.org/officeDocument/2006/relationships/hyperlink" Target="https://podminky.urs.cz/item/CS_URS_2025_01/182351133" TargetMode="External" /><Relationship Id="rId11" Type="http://schemas.openxmlformats.org/officeDocument/2006/relationships/hyperlink" Target="https://podminky.urs.cz/item/CS_URS_2025_01/998321011" TargetMode="External" /><Relationship Id="rId1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71151101" TargetMode="External" /><Relationship Id="rId2" Type="http://schemas.openxmlformats.org/officeDocument/2006/relationships/hyperlink" Target="https://podminky.urs.cz/item/CS_URS_2025_01/181451121" TargetMode="External" /><Relationship Id="rId3" Type="http://schemas.openxmlformats.org/officeDocument/2006/relationships/hyperlink" Target="https://podminky.urs.cz/item/CS_URS_2025_01/115001104" TargetMode="External" /><Relationship Id="rId4" Type="http://schemas.openxmlformats.org/officeDocument/2006/relationships/hyperlink" Target="https://podminky.urs.cz/item/CS_URS_2025_01/121151123" TargetMode="External" /><Relationship Id="rId5" Type="http://schemas.openxmlformats.org/officeDocument/2006/relationships/hyperlink" Target="https://podminky.urs.cz/item/CS_URS_2025_01/122151106" TargetMode="External" /><Relationship Id="rId6" Type="http://schemas.openxmlformats.org/officeDocument/2006/relationships/hyperlink" Target="https://podminky.urs.cz/item/CS_URS_2025_01/162351104" TargetMode="External" /><Relationship Id="rId7" Type="http://schemas.openxmlformats.org/officeDocument/2006/relationships/hyperlink" Target="https://podminky.urs.cz/item/CS_URS_2025_01/162551108" TargetMode="External" /><Relationship Id="rId8" Type="http://schemas.openxmlformats.org/officeDocument/2006/relationships/hyperlink" Target="https://podminky.urs.cz/item/CS_URS_2025_01/181351113" TargetMode="External" /><Relationship Id="rId9" Type="http://schemas.openxmlformats.org/officeDocument/2006/relationships/hyperlink" Target="https://podminky.urs.cz/item/CS_URS_2025_01/181951111" TargetMode="External" /><Relationship Id="rId10" Type="http://schemas.openxmlformats.org/officeDocument/2006/relationships/hyperlink" Target="https://podminky.urs.cz/item/CS_URS_2025_01/451571112" TargetMode="External" /><Relationship Id="rId11" Type="http://schemas.openxmlformats.org/officeDocument/2006/relationships/hyperlink" Target="https://podminky.urs.cz/item/CS_URS_2025_01/463212121" TargetMode="External" /><Relationship Id="rId12" Type="http://schemas.openxmlformats.org/officeDocument/2006/relationships/hyperlink" Target="https://podminky.urs.cz/item/CS_URS_2025_01/935111111" TargetMode="External" /><Relationship Id="rId13" Type="http://schemas.openxmlformats.org/officeDocument/2006/relationships/hyperlink" Target="https://podminky.urs.cz/item/CS_URS_2025_01/966008211" TargetMode="External" /><Relationship Id="rId14" Type="http://schemas.openxmlformats.org/officeDocument/2006/relationships/hyperlink" Target="https://podminky.urs.cz/item/CS_URS_2025_01/115101201" TargetMode="External" /><Relationship Id="rId15" Type="http://schemas.openxmlformats.org/officeDocument/2006/relationships/hyperlink" Target="https://podminky.urs.cz/item/CS_URS_2025_01/115101301" TargetMode="External" /><Relationship Id="rId16" Type="http://schemas.openxmlformats.org/officeDocument/2006/relationships/hyperlink" Target="https://podminky.urs.cz/item/CS_URS_2025_01/998321011" TargetMode="External" /><Relationship Id="rId17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71103211" TargetMode="External" /><Relationship Id="rId2" Type="http://schemas.openxmlformats.org/officeDocument/2006/relationships/hyperlink" Target="https://podminky.urs.cz/item/CS_URS_2025_01/171151101" TargetMode="External" /><Relationship Id="rId3" Type="http://schemas.openxmlformats.org/officeDocument/2006/relationships/hyperlink" Target="https://podminky.urs.cz/item/CS_URS_2025_01/181451122" TargetMode="External" /><Relationship Id="rId4" Type="http://schemas.openxmlformats.org/officeDocument/2006/relationships/hyperlink" Target="https://podminky.urs.cz/item/CS_URS_2025_01/291211111" TargetMode="External" /><Relationship Id="rId5" Type="http://schemas.openxmlformats.org/officeDocument/2006/relationships/hyperlink" Target="https://podminky.urs.cz/item/CS_URS_2025_01/113151111" TargetMode="External" /><Relationship Id="rId6" Type="http://schemas.openxmlformats.org/officeDocument/2006/relationships/hyperlink" Target="https://podminky.urs.cz/item/CS_URS_2025_01/181451121" TargetMode="External" /><Relationship Id="rId7" Type="http://schemas.openxmlformats.org/officeDocument/2006/relationships/hyperlink" Target="https://podminky.urs.cz/item/CS_URS_2025_01/121151123" TargetMode="External" /><Relationship Id="rId8" Type="http://schemas.openxmlformats.org/officeDocument/2006/relationships/hyperlink" Target="https://podminky.urs.cz/item/CS_URS_2025_01/122151106" TargetMode="External" /><Relationship Id="rId9" Type="http://schemas.openxmlformats.org/officeDocument/2006/relationships/hyperlink" Target="https://podminky.urs.cz/item/CS_URS_2025_01/162351104" TargetMode="External" /><Relationship Id="rId10" Type="http://schemas.openxmlformats.org/officeDocument/2006/relationships/hyperlink" Target="https://podminky.urs.cz/item/CS_URS_2025_01/181351113" TargetMode="External" /><Relationship Id="rId11" Type="http://schemas.openxmlformats.org/officeDocument/2006/relationships/hyperlink" Target="https://podminky.urs.cz/item/CS_URS_2025_01/182351133" TargetMode="External" /><Relationship Id="rId12" Type="http://schemas.openxmlformats.org/officeDocument/2006/relationships/hyperlink" Target="https://podminky.urs.cz/item/CS_URS_2025_01/998321011" TargetMode="External" /><Relationship Id="rId13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71103211" TargetMode="External" /><Relationship Id="rId2" Type="http://schemas.openxmlformats.org/officeDocument/2006/relationships/hyperlink" Target="https://podminky.urs.cz/item/CS_URS_2025_01/171151101" TargetMode="External" /><Relationship Id="rId3" Type="http://schemas.openxmlformats.org/officeDocument/2006/relationships/hyperlink" Target="https://podminky.urs.cz/item/CS_URS_2025_01/181451121" TargetMode="External" /><Relationship Id="rId4" Type="http://schemas.openxmlformats.org/officeDocument/2006/relationships/hyperlink" Target="https://podminky.urs.cz/item/CS_URS_2025_01/181451122" TargetMode="External" /><Relationship Id="rId5" Type="http://schemas.openxmlformats.org/officeDocument/2006/relationships/hyperlink" Target="https://podminky.urs.cz/item/CS_URS_2025_01/291211111" TargetMode="External" /><Relationship Id="rId6" Type="http://schemas.openxmlformats.org/officeDocument/2006/relationships/hyperlink" Target="https://podminky.urs.cz/item/CS_URS_2025_01/113151111" TargetMode="External" /><Relationship Id="rId7" Type="http://schemas.openxmlformats.org/officeDocument/2006/relationships/hyperlink" Target="https://podminky.urs.cz/item/CS_URS_2025_01/121151123" TargetMode="External" /><Relationship Id="rId8" Type="http://schemas.openxmlformats.org/officeDocument/2006/relationships/hyperlink" Target="https://podminky.urs.cz/item/CS_URS_2025_01/122151106" TargetMode="External" /><Relationship Id="rId9" Type="http://schemas.openxmlformats.org/officeDocument/2006/relationships/hyperlink" Target="https://podminky.urs.cz/item/CS_URS_2025_01/162351104" TargetMode="External" /><Relationship Id="rId10" Type="http://schemas.openxmlformats.org/officeDocument/2006/relationships/hyperlink" Target="https://podminky.urs.cz/item/CS_URS_2025_01/181351113" TargetMode="External" /><Relationship Id="rId11" Type="http://schemas.openxmlformats.org/officeDocument/2006/relationships/hyperlink" Target="https://podminky.urs.cz/item/CS_URS_2025_01/182351133" TargetMode="External" /><Relationship Id="rId12" Type="http://schemas.openxmlformats.org/officeDocument/2006/relationships/hyperlink" Target="https://podminky.urs.cz/item/CS_URS_2025_01/998321011" TargetMode="External" /><Relationship Id="rId13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71103211" TargetMode="External" /><Relationship Id="rId2" Type="http://schemas.openxmlformats.org/officeDocument/2006/relationships/hyperlink" Target="https://podminky.urs.cz/item/CS_URS_2025_01/171151101" TargetMode="External" /><Relationship Id="rId3" Type="http://schemas.openxmlformats.org/officeDocument/2006/relationships/hyperlink" Target="https://podminky.urs.cz/item/CS_URS_2025_01/181451121" TargetMode="External" /><Relationship Id="rId4" Type="http://schemas.openxmlformats.org/officeDocument/2006/relationships/hyperlink" Target="https://podminky.urs.cz/item/CS_URS_2025_01/181451122" TargetMode="External" /><Relationship Id="rId5" Type="http://schemas.openxmlformats.org/officeDocument/2006/relationships/hyperlink" Target="https://podminky.urs.cz/item/CS_URS_2025_01/111251103" TargetMode="External" /><Relationship Id="rId6" Type="http://schemas.openxmlformats.org/officeDocument/2006/relationships/hyperlink" Target="https://podminky.urs.cz/item/CS_URS_2025_01/111209111" TargetMode="External" /><Relationship Id="rId7" Type="http://schemas.openxmlformats.org/officeDocument/2006/relationships/hyperlink" Target="https://podminky.urs.cz/item/CS_URS_2025_01/121151123" TargetMode="External" /><Relationship Id="rId8" Type="http://schemas.openxmlformats.org/officeDocument/2006/relationships/hyperlink" Target="https://podminky.urs.cz/item/CS_URS_2025_01/122151106" TargetMode="External" /><Relationship Id="rId9" Type="http://schemas.openxmlformats.org/officeDocument/2006/relationships/hyperlink" Target="https://podminky.urs.cz/item/CS_URS_2025_01/162651112" TargetMode="External" /><Relationship Id="rId10" Type="http://schemas.openxmlformats.org/officeDocument/2006/relationships/hyperlink" Target="https://podminky.urs.cz/item/CS_URS_2025_01/162751114" TargetMode="External" /><Relationship Id="rId11" Type="http://schemas.openxmlformats.org/officeDocument/2006/relationships/hyperlink" Target="https://podminky.urs.cz/item/CS_URS_2025_01/162751116" TargetMode="External" /><Relationship Id="rId12" Type="http://schemas.openxmlformats.org/officeDocument/2006/relationships/hyperlink" Target="https://podminky.urs.cz/item/CS_URS_2025_01/181351113" TargetMode="External" /><Relationship Id="rId13" Type="http://schemas.openxmlformats.org/officeDocument/2006/relationships/hyperlink" Target="https://podminky.urs.cz/item/CS_URS_2025_01/182351133" TargetMode="External" /><Relationship Id="rId14" Type="http://schemas.openxmlformats.org/officeDocument/2006/relationships/hyperlink" Target="https://podminky.urs.cz/item/CS_URS_2025_01/998321011" TargetMode="External" /><Relationship Id="rId15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71103211" TargetMode="External" /><Relationship Id="rId2" Type="http://schemas.openxmlformats.org/officeDocument/2006/relationships/hyperlink" Target="https://podminky.urs.cz/item/CS_URS_2025_01/171151101" TargetMode="External" /><Relationship Id="rId3" Type="http://schemas.openxmlformats.org/officeDocument/2006/relationships/hyperlink" Target="https://podminky.urs.cz/item/CS_URS_2025_01/181451121" TargetMode="External" /><Relationship Id="rId4" Type="http://schemas.openxmlformats.org/officeDocument/2006/relationships/hyperlink" Target="https://podminky.urs.cz/item/CS_URS_2025_01/181451122" TargetMode="External" /><Relationship Id="rId5" Type="http://schemas.openxmlformats.org/officeDocument/2006/relationships/hyperlink" Target="https://podminky.urs.cz/item/CS_URS_2025_01/121151123" TargetMode="External" /><Relationship Id="rId6" Type="http://schemas.openxmlformats.org/officeDocument/2006/relationships/hyperlink" Target="https://podminky.urs.cz/item/CS_URS_2025_01/122151106" TargetMode="External" /><Relationship Id="rId7" Type="http://schemas.openxmlformats.org/officeDocument/2006/relationships/hyperlink" Target="https://podminky.urs.cz/item/CS_URS_2025_01/162351104" TargetMode="External" /><Relationship Id="rId8" Type="http://schemas.openxmlformats.org/officeDocument/2006/relationships/hyperlink" Target="https://podminky.urs.cz/item/CS_URS_2025_01/162751119" TargetMode="External" /><Relationship Id="rId9" Type="http://schemas.openxmlformats.org/officeDocument/2006/relationships/hyperlink" Target="https://podminky.urs.cz/item/CS_URS_2025_01/181351113" TargetMode="External" /><Relationship Id="rId10" Type="http://schemas.openxmlformats.org/officeDocument/2006/relationships/hyperlink" Target="https://podminky.urs.cz/item/CS_URS_2025_01/182351133" TargetMode="External" /><Relationship Id="rId11" Type="http://schemas.openxmlformats.org/officeDocument/2006/relationships/hyperlink" Target="https://podminky.urs.cz/item/CS_URS_2025_01/998321011" TargetMode="External" /><Relationship Id="rId12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938909311" TargetMode="External" /><Relationship Id="rId2" Type="http://schemas.openxmlformats.org/officeDocument/2006/relationships/hyperlink" Target="https://podminky.urs.cz/item/CS_URS_2025_01/039203000" TargetMode="External" /><Relationship Id="rId3" Type="http://schemas.openxmlformats.org/officeDocument/2006/relationships/hyperlink" Target="https://podminky.urs.cz/item/CS_URS_2025_01/012203000" TargetMode="External" /><Relationship Id="rId4" Type="http://schemas.openxmlformats.org/officeDocument/2006/relationships/hyperlink" Target="https://podminky.urs.cz/item/CS_URS_2025_01/012403000" TargetMode="External" /><Relationship Id="rId5" Type="http://schemas.openxmlformats.org/officeDocument/2006/relationships/hyperlink" Target="https://podminky.urs.cz/item/CS_URS_2025_01/030001000" TargetMode="External" /><Relationship Id="rId6" Type="http://schemas.openxmlformats.org/officeDocument/2006/relationships/hyperlink" Target="https://podminky.urs.cz/item/CS_URS_2025_01/572211111" TargetMode="External" /><Relationship Id="rId7" Type="http://schemas.openxmlformats.org/officeDocument/2006/relationships/hyperlink" Target="https://podminky.urs.cz/item/CS_URS_2025_01/572241112" TargetMode="External" /><Relationship Id="rId8" Type="http://schemas.openxmlformats.org/officeDocument/2006/relationships/hyperlink" Target="https://podminky.urs.cz/item/CS_URS_2025_01/572212111" TargetMode="External" /><Relationship Id="rId9" Type="http://schemas.openxmlformats.org/officeDocument/2006/relationships/hyperlink" Target="https://podminky.urs.cz/item/CS_URS_2025_01/013254000" TargetMode="External" /><Relationship Id="rId10" Type="http://schemas.openxmlformats.org/officeDocument/2006/relationships/hyperlink" Target="https://podminky.urs.cz/item/CS_URS_2025_01/041414000" TargetMode="External" /><Relationship Id="rId11" Type="http://schemas.openxmlformats.org/officeDocument/2006/relationships/hyperlink" Target="https://podminky.urs.cz/item/CS_URS_2025_01/043154000" TargetMode="External" /><Relationship Id="rId12" Type="http://schemas.openxmlformats.org/officeDocument/2006/relationships/hyperlink" Target="https://podminky.urs.cz/item/CS_URS_2025_01/043194000" TargetMode="External" /><Relationship Id="rId13" Type="http://schemas.openxmlformats.org/officeDocument/2006/relationships/hyperlink" Target="https://podminky.urs.cz/item/CS_URS_2025_01/998225111" TargetMode="External" /><Relationship Id="rId14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5.83203" style="1" hidden="1" customWidth="1"/>
    <col min="49" max="49" width="25.83203" style="1" hidden="1" customWidth="1"/>
    <col min="50" max="50" width="21.66016" style="1" hidden="1" customWidth="1"/>
    <col min="51" max="51" width="21.66016" style="1" hidden="1" customWidth="1"/>
    <col min="52" max="52" width="25" style="1" hidden="1" customWidth="1"/>
    <col min="53" max="53" width="25" style="1" hidden="1" customWidth="1"/>
    <col min="54" max="54" width="21.66016" style="1" hidden="1" customWidth="1"/>
    <col min="55" max="55" width="19.16016" style="1" hidden="1" customWidth="1"/>
    <col min="56" max="56" width="25" style="1" hidden="1" customWidth="1"/>
    <col min="57" max="57" width="21.66016" style="1" hidden="1" customWidth="1"/>
    <col min="58" max="58" width="19.16016" style="1" hidden="1" customWidth="1"/>
    <col min="59" max="59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5</v>
      </c>
      <c r="BV1" s="17" t="s">
        <v>6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S2" s="18" t="s">
        <v>7</v>
      </c>
      <c r="BT2" s="18" t="s">
        <v>8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7</v>
      </c>
      <c r="BT3" s="18" t="s">
        <v>9</v>
      </c>
    </row>
    <row r="4" s="1" customFormat="1" ht="24.96" customHeight="1">
      <c r="B4" s="22"/>
      <c r="C4" s="23"/>
      <c r="D4" s="24" t="s">
        <v>10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11</v>
      </c>
      <c r="BG4" s="26" t="s">
        <v>12</v>
      </c>
      <c r="BS4" s="18" t="s">
        <v>13</v>
      </c>
    </row>
    <row r="5" s="1" customFormat="1" ht="12" customHeight="1">
      <c r="B5" s="22"/>
      <c r="C5" s="23"/>
      <c r="D5" s="27" t="s">
        <v>14</v>
      </c>
      <c r="E5" s="23"/>
      <c r="F5" s="23"/>
      <c r="G5" s="23"/>
      <c r="H5" s="23"/>
      <c r="I5" s="23"/>
      <c r="J5" s="23"/>
      <c r="K5" s="28" t="s">
        <v>15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G5" s="29" t="s">
        <v>16</v>
      </c>
      <c r="BS5" s="18" t="s">
        <v>7</v>
      </c>
    </row>
    <row r="6" s="1" customFormat="1" ht="36.96" customHeight="1">
      <c r="B6" s="22"/>
      <c r="C6" s="23"/>
      <c r="D6" s="30" t="s">
        <v>17</v>
      </c>
      <c r="E6" s="23"/>
      <c r="F6" s="23"/>
      <c r="G6" s="23"/>
      <c r="H6" s="23"/>
      <c r="I6" s="23"/>
      <c r="J6" s="23"/>
      <c r="K6" s="31" t="s">
        <v>18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G6" s="32"/>
      <c r="BS6" s="18" t="s">
        <v>7</v>
      </c>
    </row>
    <row r="7" s="1" customFormat="1" ht="12" customHeight="1">
      <c r="B7" s="22"/>
      <c r="C7" s="23"/>
      <c r="D7" s="33" t="s">
        <v>19</v>
      </c>
      <c r="E7" s="23"/>
      <c r="F7" s="23"/>
      <c r="G7" s="23"/>
      <c r="H7" s="23"/>
      <c r="I7" s="23"/>
      <c r="J7" s="23"/>
      <c r="K7" s="28" t="s">
        <v>20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21</v>
      </c>
      <c r="AL7" s="23"/>
      <c r="AM7" s="23"/>
      <c r="AN7" s="28" t="s">
        <v>20</v>
      </c>
      <c r="AO7" s="23"/>
      <c r="AP7" s="23"/>
      <c r="AQ7" s="23"/>
      <c r="AR7" s="21"/>
      <c r="BG7" s="32"/>
      <c r="BS7" s="18" t="s">
        <v>7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G8" s="32"/>
      <c r="BS8" s="18" t="s">
        <v>7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G9" s="32"/>
      <c r="BS9" s="18" t="s">
        <v>7</v>
      </c>
    </row>
    <row r="10" s="1" customFormat="1" ht="12" customHeight="1">
      <c r="B10" s="22"/>
      <c r="C10" s="23"/>
      <c r="D10" s="33" t="s">
        <v>26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27</v>
      </c>
      <c r="AL10" s="23"/>
      <c r="AM10" s="23"/>
      <c r="AN10" s="28" t="s">
        <v>28</v>
      </c>
      <c r="AO10" s="23"/>
      <c r="AP10" s="23"/>
      <c r="AQ10" s="23"/>
      <c r="AR10" s="21"/>
      <c r="BG10" s="32"/>
      <c r="BS10" s="18" t="s">
        <v>7</v>
      </c>
    </row>
    <row r="11" s="1" customFormat="1" ht="18.48" customHeight="1">
      <c r="B11" s="22"/>
      <c r="C11" s="23"/>
      <c r="D11" s="23"/>
      <c r="E11" s="28" t="s">
        <v>29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30</v>
      </c>
      <c r="AL11" s="23"/>
      <c r="AM11" s="23"/>
      <c r="AN11" s="28" t="s">
        <v>20</v>
      </c>
      <c r="AO11" s="23"/>
      <c r="AP11" s="23"/>
      <c r="AQ11" s="23"/>
      <c r="AR11" s="21"/>
      <c r="BG11" s="32"/>
      <c r="BS11" s="18" t="s">
        <v>7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G12" s="32"/>
      <c r="BS12" s="18" t="s">
        <v>7</v>
      </c>
    </row>
    <row r="13" s="1" customFormat="1" ht="12" customHeight="1">
      <c r="B13" s="22"/>
      <c r="C13" s="23"/>
      <c r="D13" s="33" t="s">
        <v>31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27</v>
      </c>
      <c r="AL13" s="23"/>
      <c r="AM13" s="23"/>
      <c r="AN13" s="35" t="s">
        <v>32</v>
      </c>
      <c r="AO13" s="23"/>
      <c r="AP13" s="23"/>
      <c r="AQ13" s="23"/>
      <c r="AR13" s="21"/>
      <c r="BG13" s="32"/>
      <c r="BS13" s="18" t="s">
        <v>7</v>
      </c>
    </row>
    <row r="14">
      <c r="B14" s="22"/>
      <c r="C14" s="23"/>
      <c r="D14" s="23"/>
      <c r="E14" s="35" t="s">
        <v>32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30</v>
      </c>
      <c r="AL14" s="23"/>
      <c r="AM14" s="23"/>
      <c r="AN14" s="35" t="s">
        <v>32</v>
      </c>
      <c r="AO14" s="23"/>
      <c r="AP14" s="23"/>
      <c r="AQ14" s="23"/>
      <c r="AR14" s="21"/>
      <c r="BG14" s="32"/>
      <c r="BS14" s="18" t="s">
        <v>7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G15" s="32"/>
      <c r="BS15" s="18" t="s">
        <v>4</v>
      </c>
    </row>
    <row r="16" s="1" customFormat="1" ht="12" customHeight="1">
      <c r="B16" s="22"/>
      <c r="C16" s="23"/>
      <c r="D16" s="33" t="s">
        <v>33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27</v>
      </c>
      <c r="AL16" s="23"/>
      <c r="AM16" s="23"/>
      <c r="AN16" s="28" t="s">
        <v>20</v>
      </c>
      <c r="AO16" s="23"/>
      <c r="AP16" s="23"/>
      <c r="AQ16" s="23"/>
      <c r="AR16" s="21"/>
      <c r="BG16" s="32"/>
      <c r="BS16" s="18" t="s">
        <v>4</v>
      </c>
    </row>
    <row r="17" s="1" customFormat="1" ht="18.48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30</v>
      </c>
      <c r="AL17" s="23"/>
      <c r="AM17" s="23"/>
      <c r="AN17" s="28" t="s">
        <v>20</v>
      </c>
      <c r="AO17" s="23"/>
      <c r="AP17" s="23"/>
      <c r="AQ17" s="23"/>
      <c r="AR17" s="21"/>
      <c r="BG17" s="32"/>
      <c r="BS17" s="18" t="s">
        <v>5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G18" s="32"/>
      <c r="BS18" s="18" t="s">
        <v>7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27</v>
      </c>
      <c r="AL19" s="23"/>
      <c r="AM19" s="23"/>
      <c r="AN19" s="28" t="s">
        <v>36</v>
      </c>
      <c r="AO19" s="23"/>
      <c r="AP19" s="23"/>
      <c r="AQ19" s="23"/>
      <c r="AR19" s="21"/>
      <c r="BG19" s="32"/>
      <c r="BS19" s="18" t="s">
        <v>7</v>
      </c>
    </row>
    <row r="20" s="1" customFormat="1" ht="18.48" customHeight="1">
      <c r="B20" s="22"/>
      <c r="C20" s="23"/>
      <c r="D20" s="23"/>
      <c r="E20" s="28" t="s">
        <v>37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30</v>
      </c>
      <c r="AL20" s="23"/>
      <c r="AM20" s="23"/>
      <c r="AN20" s="28" t="s">
        <v>20</v>
      </c>
      <c r="AO20" s="23"/>
      <c r="AP20" s="23"/>
      <c r="AQ20" s="23"/>
      <c r="AR20" s="21"/>
      <c r="BG20" s="32"/>
      <c r="BS20" s="18" t="s">
        <v>5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G21" s="32"/>
    </row>
    <row r="22" s="1" customFormat="1" ht="12" customHeight="1">
      <c r="B22" s="22"/>
      <c r="C22" s="23"/>
      <c r="D22" s="33" t="s">
        <v>38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G22" s="32"/>
    </row>
    <row r="23" s="1" customFormat="1" ht="47.25" customHeight="1">
      <c r="B23" s="22"/>
      <c r="C23" s="23"/>
      <c r="D23" s="23"/>
      <c r="E23" s="37" t="s">
        <v>39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G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G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G25" s="32"/>
    </row>
    <row r="26" s="2" customFormat="1" ht="25.92" customHeight="1">
      <c r="A26" s="39"/>
      <c r="B26" s="40"/>
      <c r="C26" s="41"/>
      <c r="D26" s="42" t="s">
        <v>40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G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G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41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42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43</v>
      </c>
      <c r="AL28" s="46"/>
      <c r="AM28" s="46"/>
      <c r="AN28" s="46"/>
      <c r="AO28" s="46"/>
      <c r="AP28" s="41"/>
      <c r="AQ28" s="41"/>
      <c r="AR28" s="45"/>
      <c r="BG28" s="32"/>
    </row>
    <row r="29" s="3" customFormat="1" ht="14.4" customHeight="1">
      <c r="A29" s="3"/>
      <c r="B29" s="47"/>
      <c r="C29" s="48"/>
      <c r="D29" s="33" t="s">
        <v>44</v>
      </c>
      <c r="E29" s="48"/>
      <c r="F29" s="33" t="s">
        <v>45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ROUND(BB54,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ROUND(AX54, 2)</f>
        <v>0</v>
      </c>
      <c r="AL29" s="48"/>
      <c r="AM29" s="48"/>
      <c r="AN29" s="48"/>
      <c r="AO29" s="48"/>
      <c r="AP29" s="48"/>
      <c r="AQ29" s="48"/>
      <c r="AR29" s="51"/>
      <c r="BG29" s="52"/>
    </row>
    <row r="30" s="3" customFormat="1" ht="14.4" customHeight="1">
      <c r="A30" s="3"/>
      <c r="B30" s="47"/>
      <c r="C30" s="48"/>
      <c r="D30" s="48"/>
      <c r="E30" s="48"/>
      <c r="F30" s="33" t="s">
        <v>46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ROUND(BC54,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ROUND(AY54, 2)</f>
        <v>0</v>
      </c>
      <c r="AL30" s="48"/>
      <c r="AM30" s="48"/>
      <c r="AN30" s="48"/>
      <c r="AO30" s="48"/>
      <c r="AP30" s="48"/>
      <c r="AQ30" s="48"/>
      <c r="AR30" s="51"/>
      <c r="BG30" s="52"/>
    </row>
    <row r="31" hidden="1" s="3" customFormat="1" ht="14.4" customHeight="1">
      <c r="A31" s="3"/>
      <c r="B31" s="47"/>
      <c r="C31" s="48"/>
      <c r="D31" s="48"/>
      <c r="E31" s="48"/>
      <c r="F31" s="33" t="s">
        <v>47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ROUND(BD54,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G31" s="52"/>
    </row>
    <row r="32" hidden="1" s="3" customFormat="1" ht="14.4" customHeight="1">
      <c r="A32" s="3"/>
      <c r="B32" s="47"/>
      <c r="C32" s="48"/>
      <c r="D32" s="48"/>
      <c r="E32" s="48"/>
      <c r="F32" s="33" t="s">
        <v>48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ROUND(BE54,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G32" s="52"/>
    </row>
    <row r="33" hidden="1" s="3" customFormat="1" ht="14.4" customHeight="1">
      <c r="A33" s="3"/>
      <c r="B33" s="47"/>
      <c r="C33" s="48"/>
      <c r="D33" s="48"/>
      <c r="E33" s="48"/>
      <c r="F33" s="33" t="s">
        <v>49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ROUND(BF54,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G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G34" s="39"/>
    </row>
    <row r="35" s="2" customFormat="1" ht="25.92" customHeight="1">
      <c r="A35" s="39"/>
      <c r="B35" s="40"/>
      <c r="C35" s="53"/>
      <c r="D35" s="54" t="s">
        <v>50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51</v>
      </c>
      <c r="U35" s="55"/>
      <c r="V35" s="55"/>
      <c r="W35" s="55"/>
      <c r="X35" s="57" t="s">
        <v>52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G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G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G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G41" s="39"/>
    </row>
    <row r="42" s="2" customFormat="1" ht="24.96" customHeight="1">
      <c r="A42" s="39"/>
      <c r="B42" s="40"/>
      <c r="C42" s="24" t="s">
        <v>53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G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G43" s="39"/>
    </row>
    <row r="44" s="4" customFormat="1" ht="12" customHeight="1">
      <c r="A44" s="4"/>
      <c r="B44" s="64"/>
      <c r="C44" s="33" t="s">
        <v>14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3058a-19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G44" s="4"/>
    </row>
    <row r="45" s="5" customFormat="1" ht="36.96" customHeight="1">
      <c r="A45" s="5"/>
      <c r="B45" s="67"/>
      <c r="C45" s="68" t="s">
        <v>17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Dyje, Drnholec - Nový Přerov, km 79,560 - 85,534, dosypání koruny LB, PB hráze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G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G46" s="39"/>
    </row>
    <row r="47" s="2" customFormat="1" ht="12" customHeight="1">
      <c r="A47" s="39"/>
      <c r="B47" s="40"/>
      <c r="C47" s="33" t="s">
        <v>22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 xml:space="preserve"> 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24</v>
      </c>
      <c r="AJ47" s="41"/>
      <c r="AK47" s="41"/>
      <c r="AL47" s="41"/>
      <c r="AM47" s="73" t="str">
        <f>IF(AN8= "","",AN8)</f>
        <v>29. 1. 2025</v>
      </c>
      <c r="AN47" s="73"/>
      <c r="AO47" s="41"/>
      <c r="AP47" s="41"/>
      <c r="AQ47" s="41"/>
      <c r="AR47" s="45"/>
      <c r="BG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G48" s="39"/>
    </row>
    <row r="49" s="2" customFormat="1" ht="15.15" customHeight="1">
      <c r="A49" s="39"/>
      <c r="B49" s="40"/>
      <c r="C49" s="33" t="s">
        <v>26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Povodí Moravy, s.p.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33</v>
      </c>
      <c r="AJ49" s="41"/>
      <c r="AK49" s="41"/>
      <c r="AL49" s="41"/>
      <c r="AM49" s="74" t="str">
        <f>IF(E17="","",E17)</f>
        <v>Ing. Pavel Prokop</v>
      </c>
      <c r="AN49" s="65"/>
      <c r="AO49" s="65"/>
      <c r="AP49" s="65"/>
      <c r="AQ49" s="41"/>
      <c r="AR49" s="45"/>
      <c r="AS49" s="75" t="s">
        <v>54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7"/>
      <c r="BE49" s="77"/>
      <c r="BF49" s="78"/>
      <c r="BG49" s="39"/>
    </row>
    <row r="50" s="2" customFormat="1" ht="15.15" customHeight="1">
      <c r="A50" s="39"/>
      <c r="B50" s="40"/>
      <c r="C50" s="33" t="s">
        <v>31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35</v>
      </c>
      <c r="AJ50" s="41"/>
      <c r="AK50" s="41"/>
      <c r="AL50" s="41"/>
      <c r="AM50" s="74" t="str">
        <f>IF(E20="","",E20)</f>
        <v>Agroprojekt PSO, s.r.o.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1"/>
      <c r="BE50" s="81"/>
      <c r="BF50" s="82"/>
      <c r="BG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5"/>
      <c r="BE51" s="85"/>
      <c r="BF51" s="86"/>
      <c r="BG51" s="39"/>
    </row>
    <row r="52" s="2" customFormat="1" ht="29.28" customHeight="1">
      <c r="A52" s="39"/>
      <c r="B52" s="40"/>
      <c r="C52" s="87" t="s">
        <v>55</v>
      </c>
      <c r="D52" s="88"/>
      <c r="E52" s="88"/>
      <c r="F52" s="88"/>
      <c r="G52" s="88"/>
      <c r="H52" s="89"/>
      <c r="I52" s="90" t="s">
        <v>56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57</v>
      </c>
      <c r="AH52" s="88"/>
      <c r="AI52" s="88"/>
      <c r="AJ52" s="88"/>
      <c r="AK52" s="88"/>
      <c r="AL52" s="88"/>
      <c r="AM52" s="88"/>
      <c r="AN52" s="90" t="s">
        <v>58</v>
      </c>
      <c r="AO52" s="88"/>
      <c r="AP52" s="88"/>
      <c r="AQ52" s="92" t="s">
        <v>59</v>
      </c>
      <c r="AR52" s="45"/>
      <c r="AS52" s="93" t="s">
        <v>60</v>
      </c>
      <c r="AT52" s="94" t="s">
        <v>61</v>
      </c>
      <c r="AU52" s="94" t="s">
        <v>62</v>
      </c>
      <c r="AV52" s="94" t="s">
        <v>63</v>
      </c>
      <c r="AW52" s="94" t="s">
        <v>64</v>
      </c>
      <c r="AX52" s="94" t="s">
        <v>65</v>
      </c>
      <c r="AY52" s="94" t="s">
        <v>66</v>
      </c>
      <c r="AZ52" s="94" t="s">
        <v>67</v>
      </c>
      <c r="BA52" s="94" t="s">
        <v>68</v>
      </c>
      <c r="BB52" s="94" t="s">
        <v>69</v>
      </c>
      <c r="BC52" s="94" t="s">
        <v>70</v>
      </c>
      <c r="BD52" s="94" t="s">
        <v>71</v>
      </c>
      <c r="BE52" s="94" t="s">
        <v>72</v>
      </c>
      <c r="BF52" s="95" t="s">
        <v>73</v>
      </c>
      <c r="BG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7"/>
      <c r="BE53" s="97"/>
      <c r="BF53" s="98"/>
      <c r="BG53" s="39"/>
    </row>
    <row r="54" s="6" customFormat="1" ht="32.4" customHeight="1">
      <c r="A54" s="6"/>
      <c r="B54" s="99"/>
      <c r="C54" s="100" t="s">
        <v>74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ROUND(AG55+AG58+AG60+AG62+AG64+AG66,2)</f>
        <v>0</v>
      </c>
      <c r="AH54" s="102"/>
      <c r="AI54" s="102"/>
      <c r="AJ54" s="102"/>
      <c r="AK54" s="102"/>
      <c r="AL54" s="102"/>
      <c r="AM54" s="102"/>
      <c r="AN54" s="103">
        <f>SUM(AG54,AV54)</f>
        <v>0</v>
      </c>
      <c r="AO54" s="103"/>
      <c r="AP54" s="103"/>
      <c r="AQ54" s="104" t="s">
        <v>20</v>
      </c>
      <c r="AR54" s="105"/>
      <c r="AS54" s="106">
        <f>ROUND(AS55+AS58+AS60+AS62+AS64+AS66,2)</f>
        <v>0</v>
      </c>
      <c r="AT54" s="107">
        <f>ROUND(AT55+AT58+AT60+AT62+AT64+AT66,2)</f>
        <v>0</v>
      </c>
      <c r="AU54" s="108">
        <f>ROUND(AU55+AU58+AU60+AU62+AU64+AU66,2)</f>
        <v>0</v>
      </c>
      <c r="AV54" s="108">
        <f>ROUND(SUM(AX54:AY54),2)</f>
        <v>0</v>
      </c>
      <c r="AW54" s="109">
        <f>ROUND(AW55+AW58+AW60+AW62+AW64+AW66,5)</f>
        <v>0</v>
      </c>
      <c r="AX54" s="108">
        <f>ROUND(BB54*L29,2)</f>
        <v>0</v>
      </c>
      <c r="AY54" s="108">
        <f>ROUND(BC54*L30,2)</f>
        <v>0</v>
      </c>
      <c r="AZ54" s="108">
        <f>ROUND(BD54*L29,2)</f>
        <v>0</v>
      </c>
      <c r="BA54" s="108">
        <f>ROUND(BE54*L30,2)</f>
        <v>0</v>
      </c>
      <c r="BB54" s="108">
        <f>ROUND(BB55+BB58+BB60+BB62+BB64+BB66,2)</f>
        <v>0</v>
      </c>
      <c r="BC54" s="108">
        <f>ROUND(BC55+BC58+BC60+BC62+BC64+BC66,2)</f>
        <v>0</v>
      </c>
      <c r="BD54" s="108">
        <f>ROUND(BD55+BD58+BD60+BD62+BD64+BD66,2)</f>
        <v>0</v>
      </c>
      <c r="BE54" s="108">
        <f>ROUND(BE55+BE58+BE60+BE62+BE64+BE66,2)</f>
        <v>0</v>
      </c>
      <c r="BF54" s="110">
        <f>ROUND(BF55+BF58+BF60+BF62+BF64+BF66,2)</f>
        <v>0</v>
      </c>
      <c r="BG54" s="6"/>
      <c r="BS54" s="111" t="s">
        <v>75</v>
      </c>
      <c r="BT54" s="111" t="s">
        <v>76</v>
      </c>
      <c r="BU54" s="112" t="s">
        <v>77</v>
      </c>
      <c r="BV54" s="111" t="s">
        <v>78</v>
      </c>
      <c r="BW54" s="111" t="s">
        <v>6</v>
      </c>
      <c r="BX54" s="111" t="s">
        <v>79</v>
      </c>
      <c r="CL54" s="111" t="s">
        <v>20</v>
      </c>
    </row>
    <row r="55" s="7" customFormat="1" ht="24.75" customHeight="1">
      <c r="A55" s="7"/>
      <c r="B55" s="113"/>
      <c r="C55" s="114"/>
      <c r="D55" s="115" t="s">
        <v>80</v>
      </c>
      <c r="E55" s="115"/>
      <c r="F55" s="115"/>
      <c r="G55" s="115"/>
      <c r="H55" s="115"/>
      <c r="I55" s="116"/>
      <c r="J55" s="115" t="s">
        <v>81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ROUND(SUM(AG56:AG57),2)</f>
        <v>0</v>
      </c>
      <c r="AH55" s="116"/>
      <c r="AI55" s="116"/>
      <c r="AJ55" s="116"/>
      <c r="AK55" s="116"/>
      <c r="AL55" s="116"/>
      <c r="AM55" s="116"/>
      <c r="AN55" s="118">
        <f>SUM(AG55,AV55)</f>
        <v>0</v>
      </c>
      <c r="AO55" s="116"/>
      <c r="AP55" s="116"/>
      <c r="AQ55" s="119" t="s">
        <v>82</v>
      </c>
      <c r="AR55" s="120"/>
      <c r="AS55" s="121">
        <f>ROUND(SUM(AS56:AS57),2)</f>
        <v>0</v>
      </c>
      <c r="AT55" s="122">
        <f>ROUND(SUM(AT56:AT57),2)</f>
        <v>0</v>
      </c>
      <c r="AU55" s="123">
        <f>ROUND(SUM(AU56:AU57),2)</f>
        <v>0</v>
      </c>
      <c r="AV55" s="123">
        <f>ROUND(SUM(AX55:AY55),2)</f>
        <v>0</v>
      </c>
      <c r="AW55" s="124">
        <f>ROUND(SUM(AW56:AW57),5)</f>
        <v>0</v>
      </c>
      <c r="AX55" s="123">
        <f>ROUND(BB55*L29,2)</f>
        <v>0</v>
      </c>
      <c r="AY55" s="123">
        <f>ROUND(BC55*L30,2)</f>
        <v>0</v>
      </c>
      <c r="AZ55" s="123">
        <f>ROUND(BD55*L29,2)</f>
        <v>0</v>
      </c>
      <c r="BA55" s="123">
        <f>ROUND(BE55*L30,2)</f>
        <v>0</v>
      </c>
      <c r="BB55" s="123">
        <f>ROUND(SUM(BB56:BB57),2)</f>
        <v>0</v>
      </c>
      <c r="BC55" s="123">
        <f>ROUND(SUM(BC56:BC57),2)</f>
        <v>0</v>
      </c>
      <c r="BD55" s="123">
        <f>ROUND(SUM(BD56:BD57),2)</f>
        <v>0</v>
      </c>
      <c r="BE55" s="123">
        <f>ROUND(SUM(BE56:BE57),2)</f>
        <v>0</v>
      </c>
      <c r="BF55" s="125">
        <f>ROUND(SUM(BF56:BF57),2)</f>
        <v>0</v>
      </c>
      <c r="BG55" s="7"/>
      <c r="BS55" s="126" t="s">
        <v>75</v>
      </c>
      <c r="BT55" s="126" t="s">
        <v>83</v>
      </c>
      <c r="BU55" s="126" t="s">
        <v>77</v>
      </c>
      <c r="BV55" s="126" t="s">
        <v>78</v>
      </c>
      <c r="BW55" s="126" t="s">
        <v>84</v>
      </c>
      <c r="BX55" s="126" t="s">
        <v>6</v>
      </c>
      <c r="CL55" s="126" t="s">
        <v>20</v>
      </c>
      <c r="CM55" s="126" t="s">
        <v>85</v>
      </c>
    </row>
    <row r="56" s="4" customFormat="1" ht="23.25" customHeight="1">
      <c r="A56" s="127" t="s">
        <v>86</v>
      </c>
      <c r="B56" s="64"/>
      <c r="C56" s="128"/>
      <c r="D56" s="128"/>
      <c r="E56" s="129" t="s">
        <v>87</v>
      </c>
      <c r="F56" s="129"/>
      <c r="G56" s="129"/>
      <c r="H56" s="129"/>
      <c r="I56" s="129"/>
      <c r="J56" s="128"/>
      <c r="K56" s="129" t="s">
        <v>88</v>
      </c>
      <c r="L56" s="129"/>
      <c r="M56" s="129"/>
      <c r="N56" s="129"/>
      <c r="O56" s="129"/>
      <c r="P56" s="129"/>
      <c r="Q56" s="129"/>
      <c r="R56" s="129"/>
      <c r="S56" s="129"/>
      <c r="T56" s="129"/>
      <c r="U56" s="129"/>
      <c r="V56" s="129"/>
      <c r="W56" s="129"/>
      <c r="X56" s="129"/>
      <c r="Y56" s="129"/>
      <c r="Z56" s="129"/>
      <c r="AA56" s="129"/>
      <c r="AB56" s="129"/>
      <c r="AC56" s="129"/>
      <c r="AD56" s="129"/>
      <c r="AE56" s="129"/>
      <c r="AF56" s="129"/>
      <c r="AG56" s="130">
        <f>'3058-19-01-1 - SO01 - HSV...'!K34</f>
        <v>0</v>
      </c>
      <c r="AH56" s="128"/>
      <c r="AI56" s="128"/>
      <c r="AJ56" s="128"/>
      <c r="AK56" s="128"/>
      <c r="AL56" s="128"/>
      <c r="AM56" s="128"/>
      <c r="AN56" s="130">
        <f>SUM(AG56,AV56)</f>
        <v>0</v>
      </c>
      <c r="AO56" s="128"/>
      <c r="AP56" s="128"/>
      <c r="AQ56" s="131" t="s">
        <v>89</v>
      </c>
      <c r="AR56" s="66"/>
      <c r="AS56" s="132">
        <f>'3058-19-01-1 - SO01 - HSV...'!K32</f>
        <v>0</v>
      </c>
      <c r="AT56" s="133">
        <f>'3058-19-01-1 - SO01 - HSV...'!K33</f>
        <v>0</v>
      </c>
      <c r="AU56" s="133">
        <v>0</v>
      </c>
      <c r="AV56" s="133">
        <f>ROUND(SUM(AX56:AY56),2)</f>
        <v>0</v>
      </c>
      <c r="AW56" s="134">
        <f>'3058-19-01-1 - SO01 - HSV...'!T90</f>
        <v>0</v>
      </c>
      <c r="AX56" s="133">
        <f>'3058-19-01-1 - SO01 - HSV...'!K37</f>
        <v>0</v>
      </c>
      <c r="AY56" s="133">
        <f>'3058-19-01-1 - SO01 - HSV...'!K38</f>
        <v>0</v>
      </c>
      <c r="AZ56" s="133">
        <f>'3058-19-01-1 - SO01 - HSV...'!K39</f>
        <v>0</v>
      </c>
      <c r="BA56" s="133">
        <f>'3058-19-01-1 - SO01 - HSV...'!K40</f>
        <v>0</v>
      </c>
      <c r="BB56" s="133">
        <f>'3058-19-01-1 - SO01 - HSV...'!F37</f>
        <v>0</v>
      </c>
      <c r="BC56" s="133">
        <f>'3058-19-01-1 - SO01 - HSV...'!F38</f>
        <v>0</v>
      </c>
      <c r="BD56" s="133">
        <f>'3058-19-01-1 - SO01 - HSV...'!F39</f>
        <v>0</v>
      </c>
      <c r="BE56" s="133">
        <f>'3058-19-01-1 - SO01 - HSV...'!F40</f>
        <v>0</v>
      </c>
      <c r="BF56" s="135">
        <f>'3058-19-01-1 - SO01 - HSV...'!F41</f>
        <v>0</v>
      </c>
      <c r="BG56" s="4"/>
      <c r="BT56" s="136" t="s">
        <v>85</v>
      </c>
      <c r="BV56" s="136" t="s">
        <v>78</v>
      </c>
      <c r="BW56" s="136" t="s">
        <v>90</v>
      </c>
      <c r="BX56" s="136" t="s">
        <v>84</v>
      </c>
      <c r="CL56" s="136" t="s">
        <v>20</v>
      </c>
    </row>
    <row r="57" s="4" customFormat="1" ht="23.25" customHeight="1">
      <c r="A57" s="127" t="s">
        <v>86</v>
      </c>
      <c r="B57" s="64"/>
      <c r="C57" s="128"/>
      <c r="D57" s="128"/>
      <c r="E57" s="129" t="s">
        <v>91</v>
      </c>
      <c r="F57" s="129"/>
      <c r="G57" s="129"/>
      <c r="H57" s="129"/>
      <c r="I57" s="129"/>
      <c r="J57" s="128"/>
      <c r="K57" s="129" t="s">
        <v>92</v>
      </c>
      <c r="L57" s="129"/>
      <c r="M57" s="129"/>
      <c r="N57" s="129"/>
      <c r="O57" s="129"/>
      <c r="P57" s="129"/>
      <c r="Q57" s="129"/>
      <c r="R57" s="129"/>
      <c r="S57" s="129"/>
      <c r="T57" s="129"/>
      <c r="U57" s="129"/>
      <c r="V57" s="129"/>
      <c r="W57" s="129"/>
      <c r="X57" s="129"/>
      <c r="Y57" s="129"/>
      <c r="Z57" s="129"/>
      <c r="AA57" s="129"/>
      <c r="AB57" s="129"/>
      <c r="AC57" s="129"/>
      <c r="AD57" s="129"/>
      <c r="AE57" s="129"/>
      <c r="AF57" s="129"/>
      <c r="AG57" s="130">
        <f>'3058-19-01-2 - SO01 - HSV...'!K34</f>
        <v>0</v>
      </c>
      <c r="AH57" s="128"/>
      <c r="AI57" s="128"/>
      <c r="AJ57" s="128"/>
      <c r="AK57" s="128"/>
      <c r="AL57" s="128"/>
      <c r="AM57" s="128"/>
      <c r="AN57" s="130">
        <f>SUM(AG57,AV57)</f>
        <v>0</v>
      </c>
      <c r="AO57" s="128"/>
      <c r="AP57" s="128"/>
      <c r="AQ57" s="131" t="s">
        <v>89</v>
      </c>
      <c r="AR57" s="66"/>
      <c r="AS57" s="132">
        <f>'3058-19-01-2 - SO01 - HSV...'!K32</f>
        <v>0</v>
      </c>
      <c r="AT57" s="133">
        <f>'3058-19-01-2 - SO01 - HSV...'!K33</f>
        <v>0</v>
      </c>
      <c r="AU57" s="133">
        <v>0</v>
      </c>
      <c r="AV57" s="133">
        <f>ROUND(SUM(AX57:AY57),2)</f>
        <v>0</v>
      </c>
      <c r="AW57" s="134">
        <f>'3058-19-01-2 - SO01 - HSV...'!T90</f>
        <v>0</v>
      </c>
      <c r="AX57" s="133">
        <f>'3058-19-01-2 - SO01 - HSV...'!K37</f>
        <v>0</v>
      </c>
      <c r="AY57" s="133">
        <f>'3058-19-01-2 - SO01 - HSV...'!K38</f>
        <v>0</v>
      </c>
      <c r="AZ57" s="133">
        <f>'3058-19-01-2 - SO01 - HSV...'!K39</f>
        <v>0</v>
      </c>
      <c r="BA57" s="133">
        <f>'3058-19-01-2 - SO01 - HSV...'!K40</f>
        <v>0</v>
      </c>
      <c r="BB57" s="133">
        <f>'3058-19-01-2 - SO01 - HSV...'!F37</f>
        <v>0</v>
      </c>
      <c r="BC57" s="133">
        <f>'3058-19-01-2 - SO01 - HSV...'!F38</f>
        <v>0</v>
      </c>
      <c r="BD57" s="133">
        <f>'3058-19-01-2 - SO01 - HSV...'!F39</f>
        <v>0</v>
      </c>
      <c r="BE57" s="133">
        <f>'3058-19-01-2 - SO01 - HSV...'!F40</f>
        <v>0</v>
      </c>
      <c r="BF57" s="135">
        <f>'3058-19-01-2 - SO01 - HSV...'!F41</f>
        <v>0</v>
      </c>
      <c r="BG57" s="4"/>
      <c r="BT57" s="136" t="s">
        <v>85</v>
      </c>
      <c r="BV57" s="136" t="s">
        <v>78</v>
      </c>
      <c r="BW57" s="136" t="s">
        <v>93</v>
      </c>
      <c r="BX57" s="136" t="s">
        <v>84</v>
      </c>
      <c r="CL57" s="136" t="s">
        <v>20</v>
      </c>
    </row>
    <row r="58" s="7" customFormat="1" ht="24.75" customHeight="1">
      <c r="A58" s="7"/>
      <c r="B58" s="113"/>
      <c r="C58" s="114"/>
      <c r="D58" s="115" t="s">
        <v>94</v>
      </c>
      <c r="E58" s="115"/>
      <c r="F58" s="115"/>
      <c r="G58" s="115"/>
      <c r="H58" s="115"/>
      <c r="I58" s="116"/>
      <c r="J58" s="115" t="s">
        <v>95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7">
        <f>ROUND(AG59,2)</f>
        <v>0</v>
      </c>
      <c r="AH58" s="116"/>
      <c r="AI58" s="116"/>
      <c r="AJ58" s="116"/>
      <c r="AK58" s="116"/>
      <c r="AL58" s="116"/>
      <c r="AM58" s="116"/>
      <c r="AN58" s="118">
        <f>SUM(AG58,AV58)</f>
        <v>0</v>
      </c>
      <c r="AO58" s="116"/>
      <c r="AP58" s="116"/>
      <c r="AQ58" s="119" t="s">
        <v>82</v>
      </c>
      <c r="AR58" s="120"/>
      <c r="AS58" s="121">
        <f>ROUND(AS59,2)</f>
        <v>0</v>
      </c>
      <c r="AT58" s="122">
        <f>ROUND(AT59,2)</f>
        <v>0</v>
      </c>
      <c r="AU58" s="123">
        <f>ROUND(AU59,2)</f>
        <v>0</v>
      </c>
      <c r="AV58" s="123">
        <f>ROUND(SUM(AX58:AY58),2)</f>
        <v>0</v>
      </c>
      <c r="AW58" s="124">
        <f>ROUND(AW59,5)</f>
        <v>0</v>
      </c>
      <c r="AX58" s="123">
        <f>ROUND(BB58*L29,2)</f>
        <v>0</v>
      </c>
      <c r="AY58" s="123">
        <f>ROUND(BC58*L30,2)</f>
        <v>0</v>
      </c>
      <c r="AZ58" s="123">
        <f>ROUND(BD58*L29,2)</f>
        <v>0</v>
      </c>
      <c r="BA58" s="123">
        <f>ROUND(BE58*L30,2)</f>
        <v>0</v>
      </c>
      <c r="BB58" s="123">
        <f>ROUND(BB59,2)</f>
        <v>0</v>
      </c>
      <c r="BC58" s="123">
        <f>ROUND(BC59,2)</f>
        <v>0</v>
      </c>
      <c r="BD58" s="123">
        <f>ROUND(BD59,2)</f>
        <v>0</v>
      </c>
      <c r="BE58" s="123">
        <f>ROUND(BE59,2)</f>
        <v>0</v>
      </c>
      <c r="BF58" s="125">
        <f>ROUND(BF59,2)</f>
        <v>0</v>
      </c>
      <c r="BG58" s="7"/>
      <c r="BS58" s="126" t="s">
        <v>75</v>
      </c>
      <c r="BT58" s="126" t="s">
        <v>83</v>
      </c>
      <c r="BU58" s="126" t="s">
        <v>77</v>
      </c>
      <c r="BV58" s="126" t="s">
        <v>78</v>
      </c>
      <c r="BW58" s="126" t="s">
        <v>96</v>
      </c>
      <c r="BX58" s="126" t="s">
        <v>6</v>
      </c>
      <c r="CL58" s="126" t="s">
        <v>20</v>
      </c>
      <c r="CM58" s="126" t="s">
        <v>85</v>
      </c>
    </row>
    <row r="59" s="4" customFormat="1" ht="23.25" customHeight="1">
      <c r="A59" s="127" t="s">
        <v>86</v>
      </c>
      <c r="B59" s="64"/>
      <c r="C59" s="128"/>
      <c r="D59" s="128"/>
      <c r="E59" s="129" t="s">
        <v>97</v>
      </c>
      <c r="F59" s="129"/>
      <c r="G59" s="129"/>
      <c r="H59" s="129"/>
      <c r="I59" s="129"/>
      <c r="J59" s="128"/>
      <c r="K59" s="129" t="s">
        <v>98</v>
      </c>
      <c r="L59" s="129"/>
      <c r="M59" s="129"/>
      <c r="N59" s="129"/>
      <c r="O59" s="129"/>
      <c r="P59" s="129"/>
      <c r="Q59" s="129"/>
      <c r="R59" s="129"/>
      <c r="S59" s="129"/>
      <c r="T59" s="129"/>
      <c r="U59" s="129"/>
      <c r="V59" s="129"/>
      <c r="W59" s="129"/>
      <c r="X59" s="129"/>
      <c r="Y59" s="129"/>
      <c r="Z59" s="129"/>
      <c r="AA59" s="129"/>
      <c r="AB59" s="129"/>
      <c r="AC59" s="129"/>
      <c r="AD59" s="129"/>
      <c r="AE59" s="129"/>
      <c r="AF59" s="129"/>
      <c r="AG59" s="130">
        <f>'3058-19-02-1 - SO02 - HSV'!K34</f>
        <v>0</v>
      </c>
      <c r="AH59" s="128"/>
      <c r="AI59" s="128"/>
      <c r="AJ59" s="128"/>
      <c r="AK59" s="128"/>
      <c r="AL59" s="128"/>
      <c r="AM59" s="128"/>
      <c r="AN59" s="130">
        <f>SUM(AG59,AV59)</f>
        <v>0</v>
      </c>
      <c r="AO59" s="128"/>
      <c r="AP59" s="128"/>
      <c r="AQ59" s="131" t="s">
        <v>89</v>
      </c>
      <c r="AR59" s="66"/>
      <c r="AS59" s="132">
        <f>'3058-19-02-1 - SO02 - HSV'!K32</f>
        <v>0</v>
      </c>
      <c r="AT59" s="133">
        <f>'3058-19-02-1 - SO02 - HSV'!K33</f>
        <v>0</v>
      </c>
      <c r="AU59" s="133">
        <v>0</v>
      </c>
      <c r="AV59" s="133">
        <f>ROUND(SUM(AX59:AY59),2)</f>
        <v>0</v>
      </c>
      <c r="AW59" s="134">
        <f>'3058-19-02-1 - SO02 - HSV'!T90</f>
        <v>0</v>
      </c>
      <c r="AX59" s="133">
        <f>'3058-19-02-1 - SO02 - HSV'!K37</f>
        <v>0</v>
      </c>
      <c r="AY59" s="133">
        <f>'3058-19-02-1 - SO02 - HSV'!K38</f>
        <v>0</v>
      </c>
      <c r="AZ59" s="133">
        <f>'3058-19-02-1 - SO02 - HSV'!K39</f>
        <v>0</v>
      </c>
      <c r="BA59" s="133">
        <f>'3058-19-02-1 - SO02 - HSV'!K40</f>
        <v>0</v>
      </c>
      <c r="BB59" s="133">
        <f>'3058-19-02-1 - SO02 - HSV'!F37</f>
        <v>0</v>
      </c>
      <c r="BC59" s="133">
        <f>'3058-19-02-1 - SO02 - HSV'!F38</f>
        <v>0</v>
      </c>
      <c r="BD59" s="133">
        <f>'3058-19-02-1 - SO02 - HSV'!F39</f>
        <v>0</v>
      </c>
      <c r="BE59" s="133">
        <f>'3058-19-02-1 - SO02 - HSV'!F40</f>
        <v>0</v>
      </c>
      <c r="BF59" s="135">
        <f>'3058-19-02-1 - SO02 - HSV'!F41</f>
        <v>0</v>
      </c>
      <c r="BG59" s="4"/>
      <c r="BT59" s="136" t="s">
        <v>85</v>
      </c>
      <c r="BV59" s="136" t="s">
        <v>78</v>
      </c>
      <c r="BW59" s="136" t="s">
        <v>99</v>
      </c>
      <c r="BX59" s="136" t="s">
        <v>96</v>
      </c>
      <c r="CL59" s="136" t="s">
        <v>20</v>
      </c>
    </row>
    <row r="60" s="7" customFormat="1" ht="24.75" customHeight="1">
      <c r="A60" s="7"/>
      <c r="B60" s="113"/>
      <c r="C60" s="114"/>
      <c r="D60" s="115" t="s">
        <v>100</v>
      </c>
      <c r="E60" s="115"/>
      <c r="F60" s="115"/>
      <c r="G60" s="115"/>
      <c r="H60" s="115"/>
      <c r="I60" s="116"/>
      <c r="J60" s="115" t="s">
        <v>101</v>
      </c>
      <c r="K60" s="115"/>
      <c r="L60" s="115"/>
      <c r="M60" s="115"/>
      <c r="N60" s="115"/>
      <c r="O60" s="115"/>
      <c r="P60" s="115"/>
      <c r="Q60" s="115"/>
      <c r="R60" s="115"/>
      <c r="S60" s="115"/>
      <c r="T60" s="115"/>
      <c r="U60" s="115"/>
      <c r="V60" s="115"/>
      <c r="W60" s="115"/>
      <c r="X60" s="115"/>
      <c r="Y60" s="115"/>
      <c r="Z60" s="115"/>
      <c r="AA60" s="115"/>
      <c r="AB60" s="115"/>
      <c r="AC60" s="115"/>
      <c r="AD60" s="115"/>
      <c r="AE60" s="115"/>
      <c r="AF60" s="115"/>
      <c r="AG60" s="117">
        <f>ROUND(AG61,2)</f>
        <v>0</v>
      </c>
      <c r="AH60" s="116"/>
      <c r="AI60" s="116"/>
      <c r="AJ60" s="116"/>
      <c r="AK60" s="116"/>
      <c r="AL60" s="116"/>
      <c r="AM60" s="116"/>
      <c r="AN60" s="118">
        <f>SUM(AG60,AV60)</f>
        <v>0</v>
      </c>
      <c r="AO60" s="116"/>
      <c r="AP60" s="116"/>
      <c r="AQ60" s="119" t="s">
        <v>82</v>
      </c>
      <c r="AR60" s="120"/>
      <c r="AS60" s="121">
        <f>ROUND(AS61,2)</f>
        <v>0</v>
      </c>
      <c r="AT60" s="122">
        <f>ROUND(AT61,2)</f>
        <v>0</v>
      </c>
      <c r="AU60" s="123">
        <f>ROUND(AU61,2)</f>
        <v>0</v>
      </c>
      <c r="AV60" s="123">
        <f>ROUND(SUM(AX60:AY60),2)</f>
        <v>0</v>
      </c>
      <c r="AW60" s="124">
        <f>ROUND(AW61,5)</f>
        <v>0</v>
      </c>
      <c r="AX60" s="123">
        <f>ROUND(BB60*L29,2)</f>
        <v>0</v>
      </c>
      <c r="AY60" s="123">
        <f>ROUND(BC60*L30,2)</f>
        <v>0</v>
      </c>
      <c r="AZ60" s="123">
        <f>ROUND(BD60*L29,2)</f>
        <v>0</v>
      </c>
      <c r="BA60" s="123">
        <f>ROUND(BE60*L30,2)</f>
        <v>0</v>
      </c>
      <c r="BB60" s="123">
        <f>ROUND(BB61,2)</f>
        <v>0</v>
      </c>
      <c r="BC60" s="123">
        <f>ROUND(BC61,2)</f>
        <v>0</v>
      </c>
      <c r="BD60" s="123">
        <f>ROUND(BD61,2)</f>
        <v>0</v>
      </c>
      <c r="BE60" s="123">
        <f>ROUND(BE61,2)</f>
        <v>0</v>
      </c>
      <c r="BF60" s="125">
        <f>ROUND(BF61,2)</f>
        <v>0</v>
      </c>
      <c r="BG60" s="7"/>
      <c r="BS60" s="126" t="s">
        <v>75</v>
      </c>
      <c r="BT60" s="126" t="s">
        <v>83</v>
      </c>
      <c r="BU60" s="126" t="s">
        <v>77</v>
      </c>
      <c r="BV60" s="126" t="s">
        <v>78</v>
      </c>
      <c r="BW60" s="126" t="s">
        <v>102</v>
      </c>
      <c r="BX60" s="126" t="s">
        <v>6</v>
      </c>
      <c r="CL60" s="126" t="s">
        <v>20</v>
      </c>
      <c r="CM60" s="126" t="s">
        <v>85</v>
      </c>
    </row>
    <row r="61" s="4" customFormat="1" ht="23.25" customHeight="1">
      <c r="A61" s="127" t="s">
        <v>86</v>
      </c>
      <c r="B61" s="64"/>
      <c r="C61" s="128"/>
      <c r="D61" s="128"/>
      <c r="E61" s="129" t="s">
        <v>103</v>
      </c>
      <c r="F61" s="129"/>
      <c r="G61" s="129"/>
      <c r="H61" s="129"/>
      <c r="I61" s="129"/>
      <c r="J61" s="128"/>
      <c r="K61" s="129" t="s">
        <v>104</v>
      </c>
      <c r="L61" s="129"/>
      <c r="M61" s="129"/>
      <c r="N61" s="129"/>
      <c r="O61" s="129"/>
      <c r="P61" s="129"/>
      <c r="Q61" s="129"/>
      <c r="R61" s="129"/>
      <c r="S61" s="129"/>
      <c r="T61" s="129"/>
      <c r="U61" s="129"/>
      <c r="V61" s="129"/>
      <c r="W61" s="129"/>
      <c r="X61" s="129"/>
      <c r="Y61" s="129"/>
      <c r="Z61" s="129"/>
      <c r="AA61" s="129"/>
      <c r="AB61" s="129"/>
      <c r="AC61" s="129"/>
      <c r="AD61" s="129"/>
      <c r="AE61" s="129"/>
      <c r="AF61" s="129"/>
      <c r="AG61" s="130">
        <f>'3058-19-03-1 - SO03 - HSV'!K34</f>
        <v>0</v>
      </c>
      <c r="AH61" s="128"/>
      <c r="AI61" s="128"/>
      <c r="AJ61" s="128"/>
      <c r="AK61" s="128"/>
      <c r="AL61" s="128"/>
      <c r="AM61" s="128"/>
      <c r="AN61" s="130">
        <f>SUM(AG61,AV61)</f>
        <v>0</v>
      </c>
      <c r="AO61" s="128"/>
      <c r="AP61" s="128"/>
      <c r="AQ61" s="131" t="s">
        <v>89</v>
      </c>
      <c r="AR61" s="66"/>
      <c r="AS61" s="132">
        <f>'3058-19-03-1 - SO03 - HSV'!K32</f>
        <v>0</v>
      </c>
      <c r="AT61" s="133">
        <f>'3058-19-03-1 - SO03 - HSV'!K33</f>
        <v>0</v>
      </c>
      <c r="AU61" s="133">
        <v>0</v>
      </c>
      <c r="AV61" s="133">
        <f>ROUND(SUM(AX61:AY61),2)</f>
        <v>0</v>
      </c>
      <c r="AW61" s="134">
        <f>'3058-19-03-1 - SO03 - HSV'!T90</f>
        <v>0</v>
      </c>
      <c r="AX61" s="133">
        <f>'3058-19-03-1 - SO03 - HSV'!K37</f>
        <v>0</v>
      </c>
      <c r="AY61" s="133">
        <f>'3058-19-03-1 - SO03 - HSV'!K38</f>
        <v>0</v>
      </c>
      <c r="AZ61" s="133">
        <f>'3058-19-03-1 - SO03 - HSV'!K39</f>
        <v>0</v>
      </c>
      <c r="BA61" s="133">
        <f>'3058-19-03-1 - SO03 - HSV'!K40</f>
        <v>0</v>
      </c>
      <c r="BB61" s="133">
        <f>'3058-19-03-1 - SO03 - HSV'!F37</f>
        <v>0</v>
      </c>
      <c r="BC61" s="133">
        <f>'3058-19-03-1 - SO03 - HSV'!F38</f>
        <v>0</v>
      </c>
      <c r="BD61" s="133">
        <f>'3058-19-03-1 - SO03 - HSV'!F39</f>
        <v>0</v>
      </c>
      <c r="BE61" s="133">
        <f>'3058-19-03-1 - SO03 - HSV'!F40</f>
        <v>0</v>
      </c>
      <c r="BF61" s="135">
        <f>'3058-19-03-1 - SO03 - HSV'!F41</f>
        <v>0</v>
      </c>
      <c r="BG61" s="4"/>
      <c r="BT61" s="136" t="s">
        <v>85</v>
      </c>
      <c r="BV61" s="136" t="s">
        <v>78</v>
      </c>
      <c r="BW61" s="136" t="s">
        <v>105</v>
      </c>
      <c r="BX61" s="136" t="s">
        <v>102</v>
      </c>
      <c r="CL61" s="136" t="s">
        <v>20</v>
      </c>
    </row>
    <row r="62" s="7" customFormat="1" ht="24.75" customHeight="1">
      <c r="A62" s="7"/>
      <c r="B62" s="113"/>
      <c r="C62" s="114"/>
      <c r="D62" s="115" t="s">
        <v>106</v>
      </c>
      <c r="E62" s="115"/>
      <c r="F62" s="115"/>
      <c r="G62" s="115"/>
      <c r="H62" s="115"/>
      <c r="I62" s="116"/>
      <c r="J62" s="115" t="s">
        <v>107</v>
      </c>
      <c r="K62" s="115"/>
      <c r="L62" s="115"/>
      <c r="M62" s="115"/>
      <c r="N62" s="115"/>
      <c r="O62" s="115"/>
      <c r="P62" s="115"/>
      <c r="Q62" s="115"/>
      <c r="R62" s="115"/>
      <c r="S62" s="115"/>
      <c r="T62" s="115"/>
      <c r="U62" s="115"/>
      <c r="V62" s="115"/>
      <c r="W62" s="115"/>
      <c r="X62" s="115"/>
      <c r="Y62" s="115"/>
      <c r="Z62" s="115"/>
      <c r="AA62" s="115"/>
      <c r="AB62" s="115"/>
      <c r="AC62" s="115"/>
      <c r="AD62" s="115"/>
      <c r="AE62" s="115"/>
      <c r="AF62" s="115"/>
      <c r="AG62" s="117">
        <f>ROUND(AG63,2)</f>
        <v>0</v>
      </c>
      <c r="AH62" s="116"/>
      <c r="AI62" s="116"/>
      <c r="AJ62" s="116"/>
      <c r="AK62" s="116"/>
      <c r="AL62" s="116"/>
      <c r="AM62" s="116"/>
      <c r="AN62" s="118">
        <f>SUM(AG62,AV62)</f>
        <v>0</v>
      </c>
      <c r="AO62" s="116"/>
      <c r="AP62" s="116"/>
      <c r="AQ62" s="119" t="s">
        <v>82</v>
      </c>
      <c r="AR62" s="120"/>
      <c r="AS62" s="121">
        <f>ROUND(AS63,2)</f>
        <v>0</v>
      </c>
      <c r="AT62" s="122">
        <f>ROUND(AT63,2)</f>
        <v>0</v>
      </c>
      <c r="AU62" s="123">
        <f>ROUND(AU63,2)</f>
        <v>0</v>
      </c>
      <c r="AV62" s="123">
        <f>ROUND(SUM(AX62:AY62),2)</f>
        <v>0</v>
      </c>
      <c r="AW62" s="124">
        <f>ROUND(AW63,5)</f>
        <v>0</v>
      </c>
      <c r="AX62" s="123">
        <f>ROUND(BB62*L29,2)</f>
        <v>0</v>
      </c>
      <c r="AY62" s="123">
        <f>ROUND(BC62*L30,2)</f>
        <v>0</v>
      </c>
      <c r="AZ62" s="123">
        <f>ROUND(BD62*L29,2)</f>
        <v>0</v>
      </c>
      <c r="BA62" s="123">
        <f>ROUND(BE62*L30,2)</f>
        <v>0</v>
      </c>
      <c r="BB62" s="123">
        <f>ROUND(BB63,2)</f>
        <v>0</v>
      </c>
      <c r="BC62" s="123">
        <f>ROUND(BC63,2)</f>
        <v>0</v>
      </c>
      <c r="BD62" s="123">
        <f>ROUND(BD63,2)</f>
        <v>0</v>
      </c>
      <c r="BE62" s="123">
        <f>ROUND(BE63,2)</f>
        <v>0</v>
      </c>
      <c r="BF62" s="125">
        <f>ROUND(BF63,2)</f>
        <v>0</v>
      </c>
      <c r="BG62" s="7"/>
      <c r="BS62" s="126" t="s">
        <v>75</v>
      </c>
      <c r="BT62" s="126" t="s">
        <v>83</v>
      </c>
      <c r="BU62" s="126" t="s">
        <v>77</v>
      </c>
      <c r="BV62" s="126" t="s">
        <v>78</v>
      </c>
      <c r="BW62" s="126" t="s">
        <v>108</v>
      </c>
      <c r="BX62" s="126" t="s">
        <v>6</v>
      </c>
      <c r="CL62" s="126" t="s">
        <v>20</v>
      </c>
      <c r="CM62" s="126" t="s">
        <v>85</v>
      </c>
    </row>
    <row r="63" s="4" customFormat="1" ht="23.25" customHeight="1">
      <c r="A63" s="127" t="s">
        <v>86</v>
      </c>
      <c r="B63" s="64"/>
      <c r="C63" s="128"/>
      <c r="D63" s="128"/>
      <c r="E63" s="129" t="s">
        <v>109</v>
      </c>
      <c r="F63" s="129"/>
      <c r="G63" s="129"/>
      <c r="H63" s="129"/>
      <c r="I63" s="129"/>
      <c r="J63" s="128"/>
      <c r="K63" s="129" t="s">
        <v>110</v>
      </c>
      <c r="L63" s="129"/>
      <c r="M63" s="129"/>
      <c r="N63" s="129"/>
      <c r="O63" s="129"/>
      <c r="P63" s="129"/>
      <c r="Q63" s="129"/>
      <c r="R63" s="129"/>
      <c r="S63" s="129"/>
      <c r="T63" s="129"/>
      <c r="U63" s="129"/>
      <c r="V63" s="129"/>
      <c r="W63" s="129"/>
      <c r="X63" s="129"/>
      <c r="Y63" s="129"/>
      <c r="Z63" s="129"/>
      <c r="AA63" s="129"/>
      <c r="AB63" s="129"/>
      <c r="AC63" s="129"/>
      <c r="AD63" s="129"/>
      <c r="AE63" s="129"/>
      <c r="AF63" s="129"/>
      <c r="AG63" s="130">
        <f>'3058-19-04-1 - SO04 - HSV'!K34</f>
        <v>0</v>
      </c>
      <c r="AH63" s="128"/>
      <c r="AI63" s="128"/>
      <c r="AJ63" s="128"/>
      <c r="AK63" s="128"/>
      <c r="AL63" s="128"/>
      <c r="AM63" s="128"/>
      <c r="AN63" s="130">
        <f>SUM(AG63,AV63)</f>
        <v>0</v>
      </c>
      <c r="AO63" s="128"/>
      <c r="AP63" s="128"/>
      <c r="AQ63" s="131" t="s">
        <v>89</v>
      </c>
      <c r="AR63" s="66"/>
      <c r="AS63" s="132">
        <f>'3058-19-04-1 - SO04 - HSV'!K32</f>
        <v>0</v>
      </c>
      <c r="AT63" s="133">
        <f>'3058-19-04-1 - SO04 - HSV'!K33</f>
        <v>0</v>
      </c>
      <c r="AU63" s="133">
        <v>0</v>
      </c>
      <c r="AV63" s="133">
        <f>ROUND(SUM(AX63:AY63),2)</f>
        <v>0</v>
      </c>
      <c r="AW63" s="134">
        <f>'3058-19-04-1 - SO04 - HSV'!T90</f>
        <v>0</v>
      </c>
      <c r="AX63" s="133">
        <f>'3058-19-04-1 - SO04 - HSV'!K37</f>
        <v>0</v>
      </c>
      <c r="AY63" s="133">
        <f>'3058-19-04-1 - SO04 - HSV'!K38</f>
        <v>0</v>
      </c>
      <c r="AZ63" s="133">
        <f>'3058-19-04-1 - SO04 - HSV'!K39</f>
        <v>0</v>
      </c>
      <c r="BA63" s="133">
        <f>'3058-19-04-1 - SO04 - HSV'!K40</f>
        <v>0</v>
      </c>
      <c r="BB63" s="133">
        <f>'3058-19-04-1 - SO04 - HSV'!F37</f>
        <v>0</v>
      </c>
      <c r="BC63" s="133">
        <f>'3058-19-04-1 - SO04 - HSV'!F38</f>
        <v>0</v>
      </c>
      <c r="BD63" s="133">
        <f>'3058-19-04-1 - SO04 - HSV'!F39</f>
        <v>0</v>
      </c>
      <c r="BE63" s="133">
        <f>'3058-19-04-1 - SO04 - HSV'!F40</f>
        <v>0</v>
      </c>
      <c r="BF63" s="135">
        <f>'3058-19-04-1 - SO04 - HSV'!F41</f>
        <v>0</v>
      </c>
      <c r="BG63" s="4"/>
      <c r="BT63" s="136" t="s">
        <v>85</v>
      </c>
      <c r="BV63" s="136" t="s">
        <v>78</v>
      </c>
      <c r="BW63" s="136" t="s">
        <v>111</v>
      </c>
      <c r="BX63" s="136" t="s">
        <v>108</v>
      </c>
      <c r="CL63" s="136" t="s">
        <v>20</v>
      </c>
    </row>
    <row r="64" s="7" customFormat="1" ht="24.75" customHeight="1">
      <c r="A64" s="7"/>
      <c r="B64" s="113"/>
      <c r="C64" s="114"/>
      <c r="D64" s="115" t="s">
        <v>112</v>
      </c>
      <c r="E64" s="115"/>
      <c r="F64" s="115"/>
      <c r="G64" s="115"/>
      <c r="H64" s="115"/>
      <c r="I64" s="116"/>
      <c r="J64" s="115" t="s">
        <v>113</v>
      </c>
      <c r="K64" s="115"/>
      <c r="L64" s="115"/>
      <c r="M64" s="115"/>
      <c r="N64" s="115"/>
      <c r="O64" s="115"/>
      <c r="P64" s="115"/>
      <c r="Q64" s="115"/>
      <c r="R64" s="115"/>
      <c r="S64" s="115"/>
      <c r="T64" s="115"/>
      <c r="U64" s="115"/>
      <c r="V64" s="115"/>
      <c r="W64" s="115"/>
      <c r="X64" s="115"/>
      <c r="Y64" s="115"/>
      <c r="Z64" s="115"/>
      <c r="AA64" s="115"/>
      <c r="AB64" s="115"/>
      <c r="AC64" s="115"/>
      <c r="AD64" s="115"/>
      <c r="AE64" s="115"/>
      <c r="AF64" s="115"/>
      <c r="AG64" s="117">
        <f>ROUND(AG65,2)</f>
        <v>0</v>
      </c>
      <c r="AH64" s="116"/>
      <c r="AI64" s="116"/>
      <c r="AJ64" s="116"/>
      <c r="AK64" s="116"/>
      <c r="AL64" s="116"/>
      <c r="AM64" s="116"/>
      <c r="AN64" s="118">
        <f>SUM(AG64,AV64)</f>
        <v>0</v>
      </c>
      <c r="AO64" s="116"/>
      <c r="AP64" s="116"/>
      <c r="AQ64" s="119" t="s">
        <v>82</v>
      </c>
      <c r="AR64" s="120"/>
      <c r="AS64" s="121">
        <f>ROUND(AS65,2)</f>
        <v>0</v>
      </c>
      <c r="AT64" s="122">
        <f>ROUND(AT65,2)</f>
        <v>0</v>
      </c>
      <c r="AU64" s="123">
        <f>ROUND(AU65,2)</f>
        <v>0</v>
      </c>
      <c r="AV64" s="123">
        <f>ROUND(SUM(AX64:AY64),2)</f>
        <v>0</v>
      </c>
      <c r="AW64" s="124">
        <f>ROUND(AW65,5)</f>
        <v>0</v>
      </c>
      <c r="AX64" s="123">
        <f>ROUND(BB64*L29,2)</f>
        <v>0</v>
      </c>
      <c r="AY64" s="123">
        <f>ROUND(BC64*L30,2)</f>
        <v>0</v>
      </c>
      <c r="AZ64" s="123">
        <f>ROUND(BD64*L29,2)</f>
        <v>0</v>
      </c>
      <c r="BA64" s="123">
        <f>ROUND(BE64*L30,2)</f>
        <v>0</v>
      </c>
      <c r="BB64" s="123">
        <f>ROUND(BB65,2)</f>
        <v>0</v>
      </c>
      <c r="BC64" s="123">
        <f>ROUND(BC65,2)</f>
        <v>0</v>
      </c>
      <c r="BD64" s="123">
        <f>ROUND(BD65,2)</f>
        <v>0</v>
      </c>
      <c r="BE64" s="123">
        <f>ROUND(BE65,2)</f>
        <v>0</v>
      </c>
      <c r="BF64" s="125">
        <f>ROUND(BF65,2)</f>
        <v>0</v>
      </c>
      <c r="BG64" s="7"/>
      <c r="BS64" s="126" t="s">
        <v>75</v>
      </c>
      <c r="BT64" s="126" t="s">
        <v>83</v>
      </c>
      <c r="BU64" s="126" t="s">
        <v>77</v>
      </c>
      <c r="BV64" s="126" t="s">
        <v>78</v>
      </c>
      <c r="BW64" s="126" t="s">
        <v>114</v>
      </c>
      <c r="BX64" s="126" t="s">
        <v>6</v>
      </c>
      <c r="CL64" s="126" t="s">
        <v>20</v>
      </c>
      <c r="CM64" s="126" t="s">
        <v>85</v>
      </c>
    </row>
    <row r="65" s="4" customFormat="1" ht="23.25" customHeight="1">
      <c r="A65" s="127" t="s">
        <v>86</v>
      </c>
      <c r="B65" s="64"/>
      <c r="C65" s="128"/>
      <c r="D65" s="128"/>
      <c r="E65" s="129" t="s">
        <v>115</v>
      </c>
      <c r="F65" s="129"/>
      <c r="G65" s="129"/>
      <c r="H65" s="129"/>
      <c r="I65" s="129"/>
      <c r="J65" s="128"/>
      <c r="K65" s="129" t="s">
        <v>116</v>
      </c>
      <c r="L65" s="129"/>
      <c r="M65" s="129"/>
      <c r="N65" s="129"/>
      <c r="O65" s="129"/>
      <c r="P65" s="129"/>
      <c r="Q65" s="129"/>
      <c r="R65" s="129"/>
      <c r="S65" s="129"/>
      <c r="T65" s="129"/>
      <c r="U65" s="129"/>
      <c r="V65" s="129"/>
      <c r="W65" s="129"/>
      <c r="X65" s="129"/>
      <c r="Y65" s="129"/>
      <c r="Z65" s="129"/>
      <c r="AA65" s="129"/>
      <c r="AB65" s="129"/>
      <c r="AC65" s="129"/>
      <c r="AD65" s="129"/>
      <c r="AE65" s="129"/>
      <c r="AF65" s="129"/>
      <c r="AG65" s="130">
        <f>'3058-19-05-1 - SO05 - HSV'!K34</f>
        <v>0</v>
      </c>
      <c r="AH65" s="128"/>
      <c r="AI65" s="128"/>
      <c r="AJ65" s="128"/>
      <c r="AK65" s="128"/>
      <c r="AL65" s="128"/>
      <c r="AM65" s="128"/>
      <c r="AN65" s="130">
        <f>SUM(AG65,AV65)</f>
        <v>0</v>
      </c>
      <c r="AO65" s="128"/>
      <c r="AP65" s="128"/>
      <c r="AQ65" s="131" t="s">
        <v>89</v>
      </c>
      <c r="AR65" s="66"/>
      <c r="AS65" s="132">
        <f>'3058-19-05-1 - SO05 - HSV'!K32</f>
        <v>0</v>
      </c>
      <c r="AT65" s="133">
        <f>'3058-19-05-1 - SO05 - HSV'!K33</f>
        <v>0</v>
      </c>
      <c r="AU65" s="133">
        <v>0</v>
      </c>
      <c r="AV65" s="133">
        <f>ROUND(SUM(AX65:AY65),2)</f>
        <v>0</v>
      </c>
      <c r="AW65" s="134">
        <f>'3058-19-05-1 - SO05 - HSV'!T90</f>
        <v>0</v>
      </c>
      <c r="AX65" s="133">
        <f>'3058-19-05-1 - SO05 - HSV'!K37</f>
        <v>0</v>
      </c>
      <c r="AY65" s="133">
        <f>'3058-19-05-1 - SO05 - HSV'!K38</f>
        <v>0</v>
      </c>
      <c r="AZ65" s="133">
        <f>'3058-19-05-1 - SO05 - HSV'!K39</f>
        <v>0</v>
      </c>
      <c r="BA65" s="133">
        <f>'3058-19-05-1 - SO05 - HSV'!K40</f>
        <v>0</v>
      </c>
      <c r="BB65" s="133">
        <f>'3058-19-05-1 - SO05 - HSV'!F37</f>
        <v>0</v>
      </c>
      <c r="BC65" s="133">
        <f>'3058-19-05-1 - SO05 - HSV'!F38</f>
        <v>0</v>
      </c>
      <c r="BD65" s="133">
        <f>'3058-19-05-1 - SO05 - HSV'!F39</f>
        <v>0</v>
      </c>
      <c r="BE65" s="133">
        <f>'3058-19-05-1 - SO05 - HSV'!F40</f>
        <v>0</v>
      </c>
      <c r="BF65" s="135">
        <f>'3058-19-05-1 - SO05 - HSV'!F41</f>
        <v>0</v>
      </c>
      <c r="BG65" s="4"/>
      <c r="BT65" s="136" t="s">
        <v>85</v>
      </c>
      <c r="BV65" s="136" t="s">
        <v>78</v>
      </c>
      <c r="BW65" s="136" t="s">
        <v>117</v>
      </c>
      <c r="BX65" s="136" t="s">
        <v>114</v>
      </c>
      <c r="CL65" s="136" t="s">
        <v>20</v>
      </c>
    </row>
    <row r="66" s="7" customFormat="1" ht="24.75" customHeight="1">
      <c r="A66" s="7"/>
      <c r="B66" s="113"/>
      <c r="C66" s="114"/>
      <c r="D66" s="115" t="s">
        <v>118</v>
      </c>
      <c r="E66" s="115"/>
      <c r="F66" s="115"/>
      <c r="G66" s="115"/>
      <c r="H66" s="115"/>
      <c r="I66" s="116"/>
      <c r="J66" s="115" t="s">
        <v>119</v>
      </c>
      <c r="K66" s="115"/>
      <c r="L66" s="115"/>
      <c r="M66" s="115"/>
      <c r="N66" s="115"/>
      <c r="O66" s="115"/>
      <c r="P66" s="115"/>
      <c r="Q66" s="115"/>
      <c r="R66" s="115"/>
      <c r="S66" s="115"/>
      <c r="T66" s="115"/>
      <c r="U66" s="115"/>
      <c r="V66" s="115"/>
      <c r="W66" s="115"/>
      <c r="X66" s="115"/>
      <c r="Y66" s="115"/>
      <c r="Z66" s="115"/>
      <c r="AA66" s="115"/>
      <c r="AB66" s="115"/>
      <c r="AC66" s="115"/>
      <c r="AD66" s="115"/>
      <c r="AE66" s="115"/>
      <c r="AF66" s="115"/>
      <c r="AG66" s="117">
        <f>ROUND(AG67,2)</f>
        <v>0</v>
      </c>
      <c r="AH66" s="116"/>
      <c r="AI66" s="116"/>
      <c r="AJ66" s="116"/>
      <c r="AK66" s="116"/>
      <c r="AL66" s="116"/>
      <c r="AM66" s="116"/>
      <c r="AN66" s="118">
        <f>SUM(AG66,AV66)</f>
        <v>0</v>
      </c>
      <c r="AO66" s="116"/>
      <c r="AP66" s="116"/>
      <c r="AQ66" s="119" t="s">
        <v>82</v>
      </c>
      <c r="AR66" s="120"/>
      <c r="AS66" s="121">
        <f>ROUND(AS67,2)</f>
        <v>0</v>
      </c>
      <c r="AT66" s="122">
        <f>ROUND(AT67,2)</f>
        <v>0</v>
      </c>
      <c r="AU66" s="123">
        <f>ROUND(AU67,2)</f>
        <v>0</v>
      </c>
      <c r="AV66" s="123">
        <f>ROUND(SUM(AX66:AY66),2)</f>
        <v>0</v>
      </c>
      <c r="AW66" s="124">
        <f>ROUND(AW67,5)</f>
        <v>0</v>
      </c>
      <c r="AX66" s="123">
        <f>ROUND(BB66*L29,2)</f>
        <v>0</v>
      </c>
      <c r="AY66" s="123">
        <f>ROUND(BC66*L30,2)</f>
        <v>0</v>
      </c>
      <c r="AZ66" s="123">
        <f>ROUND(BD66*L29,2)</f>
        <v>0</v>
      </c>
      <c r="BA66" s="123">
        <f>ROUND(BE66*L30,2)</f>
        <v>0</v>
      </c>
      <c r="BB66" s="123">
        <f>ROUND(BB67,2)</f>
        <v>0</v>
      </c>
      <c r="BC66" s="123">
        <f>ROUND(BC67,2)</f>
        <v>0</v>
      </c>
      <c r="BD66" s="123">
        <f>ROUND(BD67,2)</f>
        <v>0</v>
      </c>
      <c r="BE66" s="123">
        <f>ROUND(BE67,2)</f>
        <v>0</v>
      </c>
      <c r="BF66" s="125">
        <f>ROUND(BF67,2)</f>
        <v>0</v>
      </c>
      <c r="BG66" s="7"/>
      <c r="BS66" s="126" t="s">
        <v>75</v>
      </c>
      <c r="BT66" s="126" t="s">
        <v>83</v>
      </c>
      <c r="BU66" s="126" t="s">
        <v>77</v>
      </c>
      <c r="BV66" s="126" t="s">
        <v>78</v>
      </c>
      <c r="BW66" s="126" t="s">
        <v>120</v>
      </c>
      <c r="BX66" s="126" t="s">
        <v>6</v>
      </c>
      <c r="CL66" s="126" t="s">
        <v>20</v>
      </c>
      <c r="CM66" s="126" t="s">
        <v>85</v>
      </c>
    </row>
    <row r="67" s="4" customFormat="1" ht="23.25" customHeight="1">
      <c r="A67" s="127" t="s">
        <v>86</v>
      </c>
      <c r="B67" s="64"/>
      <c r="C67" s="128"/>
      <c r="D67" s="128"/>
      <c r="E67" s="129" t="s">
        <v>121</v>
      </c>
      <c r="F67" s="129"/>
      <c r="G67" s="129"/>
      <c r="H67" s="129"/>
      <c r="I67" s="129"/>
      <c r="J67" s="128"/>
      <c r="K67" s="129" t="s">
        <v>122</v>
      </c>
      <c r="L67" s="129"/>
      <c r="M67" s="129"/>
      <c r="N67" s="129"/>
      <c r="O67" s="129"/>
      <c r="P67" s="129"/>
      <c r="Q67" s="129"/>
      <c r="R67" s="129"/>
      <c r="S67" s="129"/>
      <c r="T67" s="129"/>
      <c r="U67" s="129"/>
      <c r="V67" s="129"/>
      <c r="W67" s="129"/>
      <c r="X67" s="129"/>
      <c r="Y67" s="129"/>
      <c r="Z67" s="129"/>
      <c r="AA67" s="129"/>
      <c r="AB67" s="129"/>
      <c r="AC67" s="129"/>
      <c r="AD67" s="129"/>
      <c r="AE67" s="129"/>
      <c r="AF67" s="129"/>
      <c r="AG67" s="130">
        <f>'3058-19-06-1 - SO01 až SO...'!K34</f>
        <v>0</v>
      </c>
      <c r="AH67" s="128"/>
      <c r="AI67" s="128"/>
      <c r="AJ67" s="128"/>
      <c r="AK67" s="128"/>
      <c r="AL67" s="128"/>
      <c r="AM67" s="128"/>
      <c r="AN67" s="130">
        <f>SUM(AG67,AV67)</f>
        <v>0</v>
      </c>
      <c r="AO67" s="128"/>
      <c r="AP67" s="128"/>
      <c r="AQ67" s="131" t="s">
        <v>89</v>
      </c>
      <c r="AR67" s="66"/>
      <c r="AS67" s="137">
        <f>'3058-19-06-1 - SO01 až SO...'!K32</f>
        <v>0</v>
      </c>
      <c r="AT67" s="138">
        <f>'3058-19-06-1 - SO01 až SO...'!K33</f>
        <v>0</v>
      </c>
      <c r="AU67" s="138">
        <v>0</v>
      </c>
      <c r="AV67" s="138">
        <f>ROUND(SUM(AX67:AY67),2)</f>
        <v>0</v>
      </c>
      <c r="AW67" s="139">
        <f>'3058-19-06-1 - SO01 až SO...'!T91</f>
        <v>0</v>
      </c>
      <c r="AX67" s="138">
        <f>'3058-19-06-1 - SO01 až SO...'!K37</f>
        <v>0</v>
      </c>
      <c r="AY67" s="138">
        <f>'3058-19-06-1 - SO01 až SO...'!K38</f>
        <v>0</v>
      </c>
      <c r="AZ67" s="138">
        <f>'3058-19-06-1 - SO01 až SO...'!K39</f>
        <v>0</v>
      </c>
      <c r="BA67" s="138">
        <f>'3058-19-06-1 - SO01 až SO...'!K40</f>
        <v>0</v>
      </c>
      <c r="BB67" s="138">
        <f>'3058-19-06-1 - SO01 až SO...'!F37</f>
        <v>0</v>
      </c>
      <c r="BC67" s="138">
        <f>'3058-19-06-1 - SO01 až SO...'!F38</f>
        <v>0</v>
      </c>
      <c r="BD67" s="138">
        <f>'3058-19-06-1 - SO01 až SO...'!F39</f>
        <v>0</v>
      </c>
      <c r="BE67" s="138">
        <f>'3058-19-06-1 - SO01 až SO...'!F40</f>
        <v>0</v>
      </c>
      <c r="BF67" s="140">
        <f>'3058-19-06-1 - SO01 až SO...'!F41</f>
        <v>0</v>
      </c>
      <c r="BG67" s="4"/>
      <c r="BT67" s="136" t="s">
        <v>85</v>
      </c>
      <c r="BV67" s="136" t="s">
        <v>78</v>
      </c>
      <c r="BW67" s="136" t="s">
        <v>123</v>
      </c>
      <c r="BX67" s="136" t="s">
        <v>120</v>
      </c>
      <c r="CL67" s="136" t="s">
        <v>20</v>
      </c>
    </row>
    <row r="68" s="2" customFormat="1" ht="30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  <c r="AF68" s="41"/>
      <c r="AG68" s="41"/>
      <c r="AH68" s="41"/>
      <c r="AI68" s="41"/>
      <c r="AJ68" s="41"/>
      <c r="AK68" s="41"/>
      <c r="AL68" s="41"/>
      <c r="AM68" s="41"/>
      <c r="AN68" s="41"/>
      <c r="AO68" s="41"/>
      <c r="AP68" s="41"/>
      <c r="AQ68" s="41"/>
      <c r="AR68" s="45"/>
      <c r="AS68" s="39"/>
      <c r="AT68" s="39"/>
      <c r="AU68" s="39"/>
      <c r="AV68" s="39"/>
      <c r="AW68" s="39"/>
      <c r="AX68" s="39"/>
      <c r="AY68" s="39"/>
      <c r="AZ68" s="39"/>
      <c r="BA68" s="39"/>
      <c r="BB68" s="39"/>
      <c r="BC68" s="39"/>
      <c r="BD68" s="39"/>
      <c r="BE68" s="39"/>
      <c r="BF68" s="39"/>
      <c r="BG68" s="39"/>
    </row>
    <row r="69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61"/>
      <c r="M69" s="61"/>
      <c r="N69" s="61"/>
      <c r="O69" s="61"/>
      <c r="P69" s="61"/>
      <c r="Q69" s="61"/>
      <c r="R69" s="61"/>
      <c r="S69" s="61"/>
      <c r="T69" s="61"/>
      <c r="U69" s="61"/>
      <c r="V69" s="61"/>
      <c r="W69" s="61"/>
      <c r="X69" s="61"/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I69" s="61"/>
      <c r="AJ69" s="61"/>
      <c r="AK69" s="61"/>
      <c r="AL69" s="61"/>
      <c r="AM69" s="61"/>
      <c r="AN69" s="61"/>
      <c r="AO69" s="61"/>
      <c r="AP69" s="61"/>
      <c r="AQ69" s="61"/>
      <c r="AR69" s="45"/>
      <c r="AS69" s="39"/>
      <c r="AT69" s="39"/>
      <c r="AU69" s="39"/>
      <c r="AV69" s="39"/>
      <c r="AW69" s="39"/>
      <c r="AX69" s="39"/>
      <c r="AY69" s="39"/>
      <c r="AZ69" s="39"/>
      <c r="BA69" s="39"/>
      <c r="BB69" s="39"/>
      <c r="BC69" s="39"/>
      <c r="BD69" s="39"/>
      <c r="BE69" s="39"/>
      <c r="BF69" s="39"/>
      <c r="BG69" s="39"/>
    </row>
  </sheetData>
  <sheetProtection sheet="1" formatColumns="0" formatRows="0" objects="1" scenarios="1" spinCount="100000" saltValue="CGI7fBXXePURAm+NGV3j8F4CUZh8hAexz6iP2petCpaodvY9RDIKGSNabvJRjPZK11x4Nbi9p+VDR1vTH1fW+Q==" hashValue="IjpO+mrAPPlYdnNeXjJs4mBzOAmzPrmT9KTfrAaK4DHPrIZ25QNvOlH8S6bNZ4cDUg5x2tLihekwCB4Bf7dmsQ==" algorithmName="SHA-512" password="CC35"/>
  <mergeCells count="90">
    <mergeCell ref="C52:G52"/>
    <mergeCell ref="D64:H64"/>
    <mergeCell ref="D62:H62"/>
    <mergeCell ref="D60:H60"/>
    <mergeCell ref="D58:H58"/>
    <mergeCell ref="D55:H55"/>
    <mergeCell ref="E63:I63"/>
    <mergeCell ref="E61:I61"/>
    <mergeCell ref="E59:I59"/>
    <mergeCell ref="E57:I57"/>
    <mergeCell ref="E56:I56"/>
    <mergeCell ref="I52:AF52"/>
    <mergeCell ref="J64:AF64"/>
    <mergeCell ref="J62:AF62"/>
    <mergeCell ref="J60:AF60"/>
    <mergeCell ref="J58:AF58"/>
    <mergeCell ref="J55:AF55"/>
    <mergeCell ref="K63:AF63"/>
    <mergeCell ref="K56:AF56"/>
    <mergeCell ref="K61:AF61"/>
    <mergeCell ref="K59:AF59"/>
    <mergeCell ref="K57:AF57"/>
    <mergeCell ref="L45:AO45"/>
    <mergeCell ref="E65:I65"/>
    <mergeCell ref="K65:AF65"/>
    <mergeCell ref="D66:H66"/>
    <mergeCell ref="J66:AF66"/>
    <mergeCell ref="E67:I67"/>
    <mergeCell ref="K67:AF67"/>
    <mergeCell ref="AG54:AM54"/>
    <mergeCell ref="BG5:BG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G2"/>
    <mergeCell ref="AG60:AM60"/>
    <mergeCell ref="AG58:AM58"/>
    <mergeCell ref="AG64:AM64"/>
    <mergeCell ref="AG57:AM57"/>
    <mergeCell ref="AG52:AM52"/>
    <mergeCell ref="AG59:AM59"/>
    <mergeCell ref="AG55:AM55"/>
    <mergeCell ref="AG62:AM62"/>
    <mergeCell ref="AG56:AM56"/>
    <mergeCell ref="AG63:AM63"/>
    <mergeCell ref="AG61:AM61"/>
    <mergeCell ref="AM50:AP50"/>
    <mergeCell ref="AM49:AP49"/>
    <mergeCell ref="AM47:AN47"/>
    <mergeCell ref="AN56:AP56"/>
    <mergeCell ref="AN64:AP64"/>
    <mergeCell ref="AN63:AP63"/>
    <mergeCell ref="AN58:AP58"/>
    <mergeCell ref="AN61:AP61"/>
    <mergeCell ref="AN57:AP57"/>
    <mergeCell ref="AN52:AP52"/>
    <mergeCell ref="AN59:AP59"/>
    <mergeCell ref="AN55:AP55"/>
    <mergeCell ref="AN62:AP62"/>
    <mergeCell ref="AN60:AP60"/>
    <mergeCell ref="AS49:AT51"/>
    <mergeCell ref="AN65:AP65"/>
    <mergeCell ref="AG65:AM65"/>
    <mergeCell ref="AN66:AP66"/>
    <mergeCell ref="AG66:AM66"/>
    <mergeCell ref="AN67:AP67"/>
    <mergeCell ref="AG67:AM67"/>
    <mergeCell ref="AN54:AP54"/>
  </mergeCells>
  <hyperlinks>
    <hyperlink ref="A56" location="'3058-19-01-1 - SO01 - HSV...'!C2" display="/"/>
    <hyperlink ref="A57" location="'3058-19-01-2 - SO01 - HSV...'!C2" display="/"/>
    <hyperlink ref="A59" location="'3058-19-02-1 - SO02 - HSV'!C2" display="/"/>
    <hyperlink ref="A61" location="'3058-19-03-1 - SO03 - HSV'!C2" display="/"/>
    <hyperlink ref="A63" location="'3058-19-04-1 - SO04 - HSV'!C2" display="/"/>
    <hyperlink ref="A65" location="'3058-19-05-1 - SO05 - HSV'!C2" display="/"/>
    <hyperlink ref="A67" location="'3058-19-06-1 - SO01 až S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8" t="s">
        <v>90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21"/>
      <c r="AT3" s="18" t="s">
        <v>85</v>
      </c>
    </row>
    <row r="4" s="1" customFormat="1" ht="24.96" customHeight="1">
      <c r="B4" s="21"/>
      <c r="D4" s="143" t="s">
        <v>124</v>
      </c>
      <c r="M4" s="21"/>
      <c r="N4" s="144" t="s">
        <v>11</v>
      </c>
      <c r="AT4" s="18" t="s">
        <v>4</v>
      </c>
    </row>
    <row r="5" s="1" customFormat="1" ht="6.96" customHeight="1">
      <c r="B5" s="21"/>
      <c r="M5" s="21"/>
    </row>
    <row r="6" s="1" customFormat="1" ht="12" customHeight="1">
      <c r="B6" s="21"/>
      <c r="D6" s="145" t="s">
        <v>17</v>
      </c>
      <c r="M6" s="21"/>
    </row>
    <row r="7" s="1" customFormat="1" ht="26.25" customHeight="1">
      <c r="B7" s="21"/>
      <c r="E7" s="146" t="str">
        <f>'Rekapitulace stavby'!K6</f>
        <v>Dyje, Drnholec - Nový Přerov, km 79,560 - 85,534, dosypání koruny LB, PB hráze</v>
      </c>
      <c r="F7" s="145"/>
      <c r="G7" s="145"/>
      <c r="H7" s="145"/>
      <c r="M7" s="21"/>
    </row>
    <row r="8" s="1" customFormat="1" ht="12" customHeight="1">
      <c r="B8" s="21"/>
      <c r="D8" s="145" t="s">
        <v>125</v>
      </c>
      <c r="M8" s="21"/>
    </row>
    <row r="9" s="2" customFormat="1" ht="16.5" customHeight="1">
      <c r="A9" s="39"/>
      <c r="B9" s="45"/>
      <c r="C9" s="39"/>
      <c r="D9" s="39"/>
      <c r="E9" s="146" t="s">
        <v>126</v>
      </c>
      <c r="F9" s="39"/>
      <c r="G9" s="39"/>
      <c r="H9" s="39"/>
      <c r="I9" s="39"/>
      <c r="J9" s="39"/>
      <c r="K9" s="39"/>
      <c r="L9" s="39"/>
      <c r="M9" s="147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5" t="s">
        <v>127</v>
      </c>
      <c r="E10" s="39"/>
      <c r="F10" s="39"/>
      <c r="G10" s="39"/>
      <c r="H10" s="39"/>
      <c r="I10" s="39"/>
      <c r="J10" s="39"/>
      <c r="K10" s="39"/>
      <c r="L10" s="39"/>
      <c r="M10" s="147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8" t="s">
        <v>128</v>
      </c>
      <c r="F11" s="39"/>
      <c r="G11" s="39"/>
      <c r="H11" s="39"/>
      <c r="I11" s="39"/>
      <c r="J11" s="39"/>
      <c r="K11" s="39"/>
      <c r="L11" s="39"/>
      <c r="M11" s="147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147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5" t="s">
        <v>19</v>
      </c>
      <c r="E13" s="39"/>
      <c r="F13" s="136" t="s">
        <v>20</v>
      </c>
      <c r="G13" s="39"/>
      <c r="H13" s="39"/>
      <c r="I13" s="145" t="s">
        <v>21</v>
      </c>
      <c r="J13" s="136" t="s">
        <v>20</v>
      </c>
      <c r="K13" s="39"/>
      <c r="L13" s="39"/>
      <c r="M13" s="147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5" t="s">
        <v>22</v>
      </c>
      <c r="E14" s="39"/>
      <c r="F14" s="136" t="s">
        <v>23</v>
      </c>
      <c r="G14" s="39"/>
      <c r="H14" s="39"/>
      <c r="I14" s="145" t="s">
        <v>24</v>
      </c>
      <c r="J14" s="149" t="str">
        <f>'Rekapitulace stavby'!AN8</f>
        <v>29. 1. 2025</v>
      </c>
      <c r="K14" s="39"/>
      <c r="L14" s="39"/>
      <c r="M14" s="147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147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5" t="s">
        <v>26</v>
      </c>
      <c r="E16" s="39"/>
      <c r="F16" s="39"/>
      <c r="G16" s="39"/>
      <c r="H16" s="39"/>
      <c r="I16" s="145" t="s">
        <v>27</v>
      </c>
      <c r="J16" s="136" t="s">
        <v>28</v>
      </c>
      <c r="K16" s="39"/>
      <c r="L16" s="39"/>
      <c r="M16" s="147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6" t="s">
        <v>29</v>
      </c>
      <c r="F17" s="39"/>
      <c r="G17" s="39"/>
      <c r="H17" s="39"/>
      <c r="I17" s="145" t="s">
        <v>30</v>
      </c>
      <c r="J17" s="136" t="s">
        <v>20</v>
      </c>
      <c r="K17" s="39"/>
      <c r="L17" s="39"/>
      <c r="M17" s="147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147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5" t="s">
        <v>31</v>
      </c>
      <c r="E19" s="39"/>
      <c r="F19" s="39"/>
      <c r="G19" s="39"/>
      <c r="H19" s="39"/>
      <c r="I19" s="145" t="s">
        <v>27</v>
      </c>
      <c r="J19" s="34" t="str">
        <f>'Rekapitulace stavby'!AN13</f>
        <v>Vyplň údaj</v>
      </c>
      <c r="K19" s="39"/>
      <c r="L19" s="39"/>
      <c r="M19" s="147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6"/>
      <c r="G20" s="136"/>
      <c r="H20" s="136"/>
      <c r="I20" s="145" t="s">
        <v>30</v>
      </c>
      <c r="J20" s="34" t="str">
        <f>'Rekapitulace stavby'!AN14</f>
        <v>Vyplň údaj</v>
      </c>
      <c r="K20" s="39"/>
      <c r="L20" s="39"/>
      <c r="M20" s="147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147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5" t="s">
        <v>33</v>
      </c>
      <c r="E22" s="39"/>
      <c r="F22" s="39"/>
      <c r="G22" s="39"/>
      <c r="H22" s="39"/>
      <c r="I22" s="145" t="s">
        <v>27</v>
      </c>
      <c r="J22" s="136" t="s">
        <v>20</v>
      </c>
      <c r="K22" s="39"/>
      <c r="L22" s="39"/>
      <c r="M22" s="147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6" t="s">
        <v>34</v>
      </c>
      <c r="F23" s="39"/>
      <c r="G23" s="39"/>
      <c r="H23" s="39"/>
      <c r="I23" s="145" t="s">
        <v>30</v>
      </c>
      <c r="J23" s="136" t="s">
        <v>20</v>
      </c>
      <c r="K23" s="39"/>
      <c r="L23" s="39"/>
      <c r="M23" s="147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147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5" t="s">
        <v>35</v>
      </c>
      <c r="E25" s="39"/>
      <c r="F25" s="39"/>
      <c r="G25" s="39"/>
      <c r="H25" s="39"/>
      <c r="I25" s="145" t="s">
        <v>27</v>
      </c>
      <c r="J25" s="136" t="s">
        <v>36</v>
      </c>
      <c r="K25" s="39"/>
      <c r="L25" s="39"/>
      <c r="M25" s="147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6" t="s">
        <v>37</v>
      </c>
      <c r="F26" s="39"/>
      <c r="G26" s="39"/>
      <c r="H26" s="39"/>
      <c r="I26" s="145" t="s">
        <v>30</v>
      </c>
      <c r="J26" s="136" t="s">
        <v>20</v>
      </c>
      <c r="K26" s="39"/>
      <c r="L26" s="39"/>
      <c r="M26" s="147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147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5" t="s">
        <v>38</v>
      </c>
      <c r="E28" s="39"/>
      <c r="F28" s="39"/>
      <c r="G28" s="39"/>
      <c r="H28" s="39"/>
      <c r="I28" s="39"/>
      <c r="J28" s="39"/>
      <c r="K28" s="39"/>
      <c r="L28" s="39"/>
      <c r="M28" s="147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0"/>
      <c r="B29" s="151"/>
      <c r="C29" s="150"/>
      <c r="D29" s="150"/>
      <c r="E29" s="152" t="s">
        <v>20</v>
      </c>
      <c r="F29" s="152"/>
      <c r="G29" s="152"/>
      <c r="H29" s="152"/>
      <c r="I29" s="150"/>
      <c r="J29" s="150"/>
      <c r="K29" s="150"/>
      <c r="L29" s="150"/>
      <c r="M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147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4"/>
      <c r="E31" s="154"/>
      <c r="F31" s="154"/>
      <c r="G31" s="154"/>
      <c r="H31" s="154"/>
      <c r="I31" s="154"/>
      <c r="J31" s="154"/>
      <c r="K31" s="154"/>
      <c r="L31" s="154"/>
      <c r="M31" s="147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>
      <c r="A32" s="39"/>
      <c r="B32" s="45"/>
      <c r="C32" s="39"/>
      <c r="D32" s="39"/>
      <c r="E32" s="145" t="s">
        <v>129</v>
      </c>
      <c r="F32" s="39"/>
      <c r="G32" s="39"/>
      <c r="H32" s="39"/>
      <c r="I32" s="39"/>
      <c r="J32" s="39"/>
      <c r="K32" s="155">
        <f>I65</f>
        <v>0</v>
      </c>
      <c r="L32" s="39"/>
      <c r="M32" s="147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>
      <c r="A33" s="39"/>
      <c r="B33" s="45"/>
      <c r="C33" s="39"/>
      <c r="D33" s="39"/>
      <c r="E33" s="145" t="s">
        <v>130</v>
      </c>
      <c r="F33" s="39"/>
      <c r="G33" s="39"/>
      <c r="H33" s="39"/>
      <c r="I33" s="39"/>
      <c r="J33" s="39"/>
      <c r="K33" s="155">
        <f>J65</f>
        <v>0</v>
      </c>
      <c r="L33" s="39"/>
      <c r="M33" s="147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56" t="s">
        <v>40</v>
      </c>
      <c r="E34" s="39"/>
      <c r="F34" s="39"/>
      <c r="G34" s="39"/>
      <c r="H34" s="39"/>
      <c r="I34" s="39"/>
      <c r="J34" s="39"/>
      <c r="K34" s="157">
        <f>ROUND(K90, 2)</f>
        <v>0</v>
      </c>
      <c r="L34" s="39"/>
      <c r="M34" s="147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54"/>
      <c r="E35" s="154"/>
      <c r="F35" s="154"/>
      <c r="G35" s="154"/>
      <c r="H35" s="154"/>
      <c r="I35" s="154"/>
      <c r="J35" s="154"/>
      <c r="K35" s="154"/>
      <c r="L35" s="154"/>
      <c r="M35" s="147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58" t="s">
        <v>42</v>
      </c>
      <c r="G36" s="39"/>
      <c r="H36" s="39"/>
      <c r="I36" s="158" t="s">
        <v>41</v>
      </c>
      <c r="J36" s="39"/>
      <c r="K36" s="158" t="s">
        <v>43</v>
      </c>
      <c r="L36" s="39"/>
      <c r="M36" s="147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59" t="s">
        <v>44</v>
      </c>
      <c r="E37" s="145" t="s">
        <v>45</v>
      </c>
      <c r="F37" s="155">
        <f>ROUND((SUM(BE90:BE153)),  2)</f>
        <v>0</v>
      </c>
      <c r="G37" s="39"/>
      <c r="H37" s="39"/>
      <c r="I37" s="160">
        <v>0.20999999999999999</v>
      </c>
      <c r="J37" s="39"/>
      <c r="K37" s="155">
        <f>ROUND(((SUM(BE90:BE153))*I37),  2)</f>
        <v>0</v>
      </c>
      <c r="L37" s="39"/>
      <c r="M37" s="147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45" t="s">
        <v>46</v>
      </c>
      <c r="F38" s="155">
        <f>ROUND((SUM(BF90:BF153)),  2)</f>
        <v>0</v>
      </c>
      <c r="G38" s="39"/>
      <c r="H38" s="39"/>
      <c r="I38" s="160">
        <v>0.12</v>
      </c>
      <c r="J38" s="39"/>
      <c r="K38" s="155">
        <f>ROUND(((SUM(BF90:BF153))*I38),  2)</f>
        <v>0</v>
      </c>
      <c r="L38" s="39"/>
      <c r="M38" s="147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5" t="s">
        <v>47</v>
      </c>
      <c r="F39" s="155">
        <f>ROUND((SUM(BG90:BG153)),  2)</f>
        <v>0</v>
      </c>
      <c r="G39" s="39"/>
      <c r="H39" s="39"/>
      <c r="I39" s="160">
        <v>0.20999999999999999</v>
      </c>
      <c r="J39" s="39"/>
      <c r="K39" s="155">
        <f>0</f>
        <v>0</v>
      </c>
      <c r="L39" s="39"/>
      <c r="M39" s="147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45" t="s">
        <v>48</v>
      </c>
      <c r="F40" s="155">
        <f>ROUND((SUM(BH90:BH153)),  2)</f>
        <v>0</v>
      </c>
      <c r="G40" s="39"/>
      <c r="H40" s="39"/>
      <c r="I40" s="160">
        <v>0.12</v>
      </c>
      <c r="J40" s="39"/>
      <c r="K40" s="155">
        <f>0</f>
        <v>0</v>
      </c>
      <c r="L40" s="39"/>
      <c r="M40" s="147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45" t="s">
        <v>49</v>
      </c>
      <c r="F41" s="155">
        <f>ROUND((SUM(BI90:BI153)),  2)</f>
        <v>0</v>
      </c>
      <c r="G41" s="39"/>
      <c r="H41" s="39"/>
      <c r="I41" s="160">
        <v>0</v>
      </c>
      <c r="J41" s="39"/>
      <c r="K41" s="155">
        <f>0</f>
        <v>0</v>
      </c>
      <c r="L41" s="39"/>
      <c r="M41" s="147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147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1"/>
      <c r="D43" s="162" t="s">
        <v>50</v>
      </c>
      <c r="E43" s="163"/>
      <c r="F43" s="163"/>
      <c r="G43" s="164" t="s">
        <v>51</v>
      </c>
      <c r="H43" s="165" t="s">
        <v>52</v>
      </c>
      <c r="I43" s="163"/>
      <c r="J43" s="163"/>
      <c r="K43" s="166">
        <f>SUM(K34:K41)</f>
        <v>0</v>
      </c>
      <c r="L43" s="167"/>
      <c r="M43" s="147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69"/>
      <c r="M44" s="147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8" s="2" customFormat="1" ht="6.96" customHeight="1">
      <c r="A48" s="39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71"/>
      <c r="M48" s="147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24.96" customHeight="1">
      <c r="A49" s="39"/>
      <c r="B49" s="40"/>
      <c r="C49" s="24" t="s">
        <v>131</v>
      </c>
      <c r="D49" s="41"/>
      <c r="E49" s="41"/>
      <c r="F49" s="41"/>
      <c r="G49" s="41"/>
      <c r="H49" s="41"/>
      <c r="I49" s="41"/>
      <c r="J49" s="41"/>
      <c r="K49" s="41"/>
      <c r="L49" s="41"/>
      <c r="M49" s="147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6.96" customHeight="1">
      <c r="A50" s="39"/>
      <c r="B50" s="40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147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17</v>
      </c>
      <c r="D51" s="41"/>
      <c r="E51" s="41"/>
      <c r="F51" s="41"/>
      <c r="G51" s="41"/>
      <c r="H51" s="41"/>
      <c r="I51" s="41"/>
      <c r="J51" s="41"/>
      <c r="K51" s="41"/>
      <c r="L51" s="41"/>
      <c r="M51" s="147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26.25" customHeight="1">
      <c r="A52" s="39"/>
      <c r="B52" s="40"/>
      <c r="C52" s="41"/>
      <c r="D52" s="41"/>
      <c r="E52" s="172" t="str">
        <f>E7</f>
        <v>Dyje, Drnholec - Nový Přerov, km 79,560 - 85,534, dosypání koruny LB, PB hráze</v>
      </c>
      <c r="F52" s="33"/>
      <c r="G52" s="33"/>
      <c r="H52" s="33"/>
      <c r="I52" s="41"/>
      <c r="J52" s="41"/>
      <c r="K52" s="41"/>
      <c r="L52" s="41"/>
      <c r="M52" s="147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1" customFormat="1" ht="12" customHeight="1">
      <c r="B53" s="22"/>
      <c r="C53" s="33" t="s">
        <v>125</v>
      </c>
      <c r="D53" s="23"/>
      <c r="E53" s="23"/>
      <c r="F53" s="23"/>
      <c r="G53" s="23"/>
      <c r="H53" s="23"/>
      <c r="I53" s="23"/>
      <c r="J53" s="23"/>
      <c r="K53" s="23"/>
      <c r="L53" s="23"/>
      <c r="M53" s="21"/>
    </row>
    <row r="54" s="2" customFormat="1" ht="16.5" customHeight="1">
      <c r="A54" s="39"/>
      <c r="B54" s="40"/>
      <c r="C54" s="41"/>
      <c r="D54" s="41"/>
      <c r="E54" s="172" t="s">
        <v>126</v>
      </c>
      <c r="F54" s="41"/>
      <c r="G54" s="41"/>
      <c r="H54" s="41"/>
      <c r="I54" s="41"/>
      <c r="J54" s="41"/>
      <c r="K54" s="41"/>
      <c r="L54" s="41"/>
      <c r="M54" s="147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2" customHeight="1">
      <c r="A55" s="39"/>
      <c r="B55" s="40"/>
      <c r="C55" s="33" t="s">
        <v>127</v>
      </c>
      <c r="D55" s="41"/>
      <c r="E55" s="41"/>
      <c r="F55" s="41"/>
      <c r="G55" s="41"/>
      <c r="H55" s="41"/>
      <c r="I55" s="41"/>
      <c r="J55" s="41"/>
      <c r="K55" s="41"/>
      <c r="L55" s="41"/>
      <c r="M55" s="147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6.5" customHeight="1">
      <c r="A56" s="39"/>
      <c r="B56" s="40"/>
      <c r="C56" s="41"/>
      <c r="D56" s="41"/>
      <c r="E56" s="70" t="str">
        <f>E11</f>
        <v>3058-19-01-1 - SO01 - HSV - HRÁZ</v>
      </c>
      <c r="F56" s="41"/>
      <c r="G56" s="41"/>
      <c r="H56" s="41"/>
      <c r="I56" s="41"/>
      <c r="J56" s="41"/>
      <c r="K56" s="41"/>
      <c r="L56" s="41"/>
      <c r="M56" s="147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147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2" customHeight="1">
      <c r="A58" s="39"/>
      <c r="B58" s="40"/>
      <c r="C58" s="33" t="s">
        <v>22</v>
      </c>
      <c r="D58" s="41"/>
      <c r="E58" s="41"/>
      <c r="F58" s="28" t="str">
        <f>F14</f>
        <v xml:space="preserve"> </v>
      </c>
      <c r="G58" s="41"/>
      <c r="H58" s="41"/>
      <c r="I58" s="33" t="s">
        <v>24</v>
      </c>
      <c r="J58" s="73" t="str">
        <f>IF(J14="","",J14)</f>
        <v>29. 1. 2025</v>
      </c>
      <c r="K58" s="41"/>
      <c r="L58" s="41"/>
      <c r="M58" s="147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6.96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147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5.15" customHeight="1">
      <c r="A60" s="39"/>
      <c r="B60" s="40"/>
      <c r="C60" s="33" t="s">
        <v>26</v>
      </c>
      <c r="D60" s="41"/>
      <c r="E60" s="41"/>
      <c r="F60" s="28" t="str">
        <f>E17</f>
        <v>Povodí Moravy, s.p.</v>
      </c>
      <c r="G60" s="41"/>
      <c r="H60" s="41"/>
      <c r="I60" s="33" t="s">
        <v>33</v>
      </c>
      <c r="J60" s="37" t="str">
        <f>E23</f>
        <v>Ing. Pavel Prokop</v>
      </c>
      <c r="K60" s="41"/>
      <c r="L60" s="41"/>
      <c r="M60" s="147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5.65" customHeight="1">
      <c r="A61" s="39"/>
      <c r="B61" s="40"/>
      <c r="C61" s="33" t="s">
        <v>31</v>
      </c>
      <c r="D61" s="41"/>
      <c r="E61" s="41"/>
      <c r="F61" s="28" t="str">
        <f>IF(E20="","",E20)</f>
        <v>Vyplň údaj</v>
      </c>
      <c r="G61" s="41"/>
      <c r="H61" s="41"/>
      <c r="I61" s="33" t="s">
        <v>35</v>
      </c>
      <c r="J61" s="37" t="str">
        <f>E26</f>
        <v>Agroprojekt PSO, s.r.o.</v>
      </c>
      <c r="K61" s="41"/>
      <c r="L61" s="41"/>
      <c r="M61" s="147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147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9.28" customHeight="1">
      <c r="A63" s="39"/>
      <c r="B63" s="40"/>
      <c r="C63" s="173" t="s">
        <v>132</v>
      </c>
      <c r="D63" s="174"/>
      <c r="E63" s="174"/>
      <c r="F63" s="174"/>
      <c r="G63" s="174"/>
      <c r="H63" s="174"/>
      <c r="I63" s="175" t="s">
        <v>133</v>
      </c>
      <c r="J63" s="175" t="s">
        <v>134</v>
      </c>
      <c r="K63" s="175" t="s">
        <v>135</v>
      </c>
      <c r="L63" s="174"/>
      <c r="M63" s="147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10.32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147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22.8" customHeight="1">
      <c r="A65" s="39"/>
      <c r="B65" s="40"/>
      <c r="C65" s="176" t="s">
        <v>74</v>
      </c>
      <c r="D65" s="41"/>
      <c r="E65" s="41"/>
      <c r="F65" s="41"/>
      <c r="G65" s="41"/>
      <c r="H65" s="41"/>
      <c r="I65" s="103">
        <f>Q90</f>
        <v>0</v>
      </c>
      <c r="J65" s="103">
        <f>R90</f>
        <v>0</v>
      </c>
      <c r="K65" s="103">
        <f>K90</f>
        <v>0</v>
      </c>
      <c r="L65" s="41"/>
      <c r="M65" s="147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  <c r="AU65" s="18" t="s">
        <v>136</v>
      </c>
    </row>
    <row r="66" s="9" customFormat="1" ht="24.96" customHeight="1">
      <c r="A66" s="9"/>
      <c r="B66" s="177"/>
      <c r="C66" s="178"/>
      <c r="D66" s="179" t="s">
        <v>137</v>
      </c>
      <c r="E66" s="180"/>
      <c r="F66" s="180"/>
      <c r="G66" s="180"/>
      <c r="H66" s="180"/>
      <c r="I66" s="181">
        <f>Q91</f>
        <v>0</v>
      </c>
      <c r="J66" s="181">
        <f>R91</f>
        <v>0</v>
      </c>
      <c r="K66" s="181">
        <f>K91</f>
        <v>0</v>
      </c>
      <c r="L66" s="178"/>
      <c r="M66" s="182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3"/>
      <c r="C67" s="128"/>
      <c r="D67" s="184" t="s">
        <v>138</v>
      </c>
      <c r="E67" s="185"/>
      <c r="F67" s="185"/>
      <c r="G67" s="185"/>
      <c r="H67" s="185"/>
      <c r="I67" s="186">
        <f>Q117</f>
        <v>0</v>
      </c>
      <c r="J67" s="186">
        <f>R117</f>
        <v>0</v>
      </c>
      <c r="K67" s="186">
        <f>K117</f>
        <v>0</v>
      </c>
      <c r="L67" s="128"/>
      <c r="M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8"/>
      <c r="D68" s="184" t="s">
        <v>139</v>
      </c>
      <c r="E68" s="185"/>
      <c r="F68" s="185"/>
      <c r="G68" s="185"/>
      <c r="H68" s="185"/>
      <c r="I68" s="186">
        <f>Q150</f>
        <v>0</v>
      </c>
      <c r="J68" s="186">
        <f>R150</f>
        <v>0</v>
      </c>
      <c r="K68" s="186">
        <f>K150</f>
        <v>0</v>
      </c>
      <c r="L68" s="128"/>
      <c r="M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41"/>
      <c r="M69" s="147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61"/>
      <c r="M70" s="147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63"/>
      <c r="M74" s="147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140</v>
      </c>
      <c r="D75" s="41"/>
      <c r="E75" s="41"/>
      <c r="F75" s="41"/>
      <c r="G75" s="41"/>
      <c r="H75" s="41"/>
      <c r="I75" s="41"/>
      <c r="J75" s="41"/>
      <c r="K75" s="41"/>
      <c r="L75" s="41"/>
      <c r="M75" s="147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147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17</v>
      </c>
      <c r="D77" s="41"/>
      <c r="E77" s="41"/>
      <c r="F77" s="41"/>
      <c r="G77" s="41"/>
      <c r="H77" s="41"/>
      <c r="I77" s="41"/>
      <c r="J77" s="41"/>
      <c r="K77" s="41"/>
      <c r="L77" s="41"/>
      <c r="M77" s="147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26.25" customHeight="1">
      <c r="A78" s="39"/>
      <c r="B78" s="40"/>
      <c r="C78" s="41"/>
      <c r="D78" s="41"/>
      <c r="E78" s="172" t="str">
        <f>E7</f>
        <v>Dyje, Drnholec - Nový Přerov, km 79,560 - 85,534, dosypání koruny LB, PB hráze</v>
      </c>
      <c r="F78" s="33"/>
      <c r="G78" s="33"/>
      <c r="H78" s="33"/>
      <c r="I78" s="41"/>
      <c r="J78" s="41"/>
      <c r="K78" s="41"/>
      <c r="L78" s="41"/>
      <c r="M78" s="147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" customFormat="1" ht="12" customHeight="1">
      <c r="B79" s="22"/>
      <c r="C79" s="33" t="s">
        <v>125</v>
      </c>
      <c r="D79" s="23"/>
      <c r="E79" s="23"/>
      <c r="F79" s="23"/>
      <c r="G79" s="23"/>
      <c r="H79" s="23"/>
      <c r="I79" s="23"/>
      <c r="J79" s="23"/>
      <c r="K79" s="23"/>
      <c r="L79" s="23"/>
      <c r="M79" s="21"/>
    </row>
    <row r="80" s="2" customFormat="1" ht="16.5" customHeight="1">
      <c r="A80" s="39"/>
      <c r="B80" s="40"/>
      <c r="C80" s="41"/>
      <c r="D80" s="41"/>
      <c r="E80" s="172" t="s">
        <v>126</v>
      </c>
      <c r="F80" s="41"/>
      <c r="G80" s="41"/>
      <c r="H80" s="41"/>
      <c r="I80" s="41"/>
      <c r="J80" s="41"/>
      <c r="K80" s="41"/>
      <c r="L80" s="41"/>
      <c r="M80" s="147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127</v>
      </c>
      <c r="D81" s="41"/>
      <c r="E81" s="41"/>
      <c r="F81" s="41"/>
      <c r="G81" s="41"/>
      <c r="H81" s="41"/>
      <c r="I81" s="41"/>
      <c r="J81" s="41"/>
      <c r="K81" s="41"/>
      <c r="L81" s="41"/>
      <c r="M81" s="147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70" t="str">
        <f>E11</f>
        <v>3058-19-01-1 - SO01 - HSV - HRÁZ</v>
      </c>
      <c r="F82" s="41"/>
      <c r="G82" s="41"/>
      <c r="H82" s="41"/>
      <c r="I82" s="41"/>
      <c r="J82" s="41"/>
      <c r="K82" s="41"/>
      <c r="L82" s="41"/>
      <c r="M82" s="147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147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22</v>
      </c>
      <c r="D84" s="41"/>
      <c r="E84" s="41"/>
      <c r="F84" s="28" t="str">
        <f>F14</f>
        <v xml:space="preserve"> </v>
      </c>
      <c r="G84" s="41"/>
      <c r="H84" s="41"/>
      <c r="I84" s="33" t="s">
        <v>24</v>
      </c>
      <c r="J84" s="73" t="str">
        <f>IF(J14="","",J14)</f>
        <v>29. 1. 2025</v>
      </c>
      <c r="K84" s="41"/>
      <c r="L84" s="41"/>
      <c r="M84" s="147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41"/>
      <c r="M85" s="147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26</v>
      </c>
      <c r="D86" s="41"/>
      <c r="E86" s="41"/>
      <c r="F86" s="28" t="str">
        <f>E17</f>
        <v>Povodí Moravy, s.p.</v>
      </c>
      <c r="G86" s="41"/>
      <c r="H86" s="41"/>
      <c r="I86" s="33" t="s">
        <v>33</v>
      </c>
      <c r="J86" s="37" t="str">
        <f>E23</f>
        <v>Ing. Pavel Prokop</v>
      </c>
      <c r="K86" s="41"/>
      <c r="L86" s="41"/>
      <c r="M86" s="147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25.65" customHeight="1">
      <c r="A87" s="39"/>
      <c r="B87" s="40"/>
      <c r="C87" s="33" t="s">
        <v>31</v>
      </c>
      <c r="D87" s="41"/>
      <c r="E87" s="41"/>
      <c r="F87" s="28" t="str">
        <f>IF(E20="","",E20)</f>
        <v>Vyplň údaj</v>
      </c>
      <c r="G87" s="41"/>
      <c r="H87" s="41"/>
      <c r="I87" s="33" t="s">
        <v>35</v>
      </c>
      <c r="J87" s="37" t="str">
        <f>E26</f>
        <v>Agroprojekt PSO, s.r.o.</v>
      </c>
      <c r="K87" s="41"/>
      <c r="L87" s="41"/>
      <c r="M87" s="147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0.32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147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11" customFormat="1" ht="29.28" customHeight="1">
      <c r="A89" s="188"/>
      <c r="B89" s="189"/>
      <c r="C89" s="190" t="s">
        <v>141</v>
      </c>
      <c r="D89" s="191" t="s">
        <v>59</v>
      </c>
      <c r="E89" s="191" t="s">
        <v>55</v>
      </c>
      <c r="F89" s="191" t="s">
        <v>56</v>
      </c>
      <c r="G89" s="191" t="s">
        <v>142</v>
      </c>
      <c r="H89" s="191" t="s">
        <v>143</v>
      </c>
      <c r="I89" s="191" t="s">
        <v>144</v>
      </c>
      <c r="J89" s="191" t="s">
        <v>145</v>
      </c>
      <c r="K89" s="191" t="s">
        <v>135</v>
      </c>
      <c r="L89" s="192" t="s">
        <v>146</v>
      </c>
      <c r="M89" s="193"/>
      <c r="N89" s="93" t="s">
        <v>20</v>
      </c>
      <c r="O89" s="94" t="s">
        <v>44</v>
      </c>
      <c r="P89" s="94" t="s">
        <v>147</v>
      </c>
      <c r="Q89" s="94" t="s">
        <v>148</v>
      </c>
      <c r="R89" s="94" t="s">
        <v>149</v>
      </c>
      <c r="S89" s="94" t="s">
        <v>150</v>
      </c>
      <c r="T89" s="94" t="s">
        <v>151</v>
      </c>
      <c r="U89" s="94" t="s">
        <v>152</v>
      </c>
      <c r="V89" s="94" t="s">
        <v>153</v>
      </c>
      <c r="W89" s="94" t="s">
        <v>154</v>
      </c>
      <c r="X89" s="95" t="s">
        <v>155</v>
      </c>
      <c r="Y89" s="188"/>
      <c r="Z89" s="188"/>
      <c r="AA89" s="188"/>
      <c r="AB89" s="188"/>
      <c r="AC89" s="188"/>
      <c r="AD89" s="188"/>
      <c r="AE89" s="188"/>
    </row>
    <row r="90" s="2" customFormat="1" ht="22.8" customHeight="1">
      <c r="A90" s="39"/>
      <c r="B90" s="40"/>
      <c r="C90" s="100" t="s">
        <v>156</v>
      </c>
      <c r="D90" s="41"/>
      <c r="E90" s="41"/>
      <c r="F90" s="41"/>
      <c r="G90" s="41"/>
      <c r="H90" s="41"/>
      <c r="I90" s="41"/>
      <c r="J90" s="41"/>
      <c r="K90" s="194">
        <f>BK90</f>
        <v>0</v>
      </c>
      <c r="L90" s="41"/>
      <c r="M90" s="45"/>
      <c r="N90" s="96"/>
      <c r="O90" s="195"/>
      <c r="P90" s="97"/>
      <c r="Q90" s="196">
        <f>Q91</f>
        <v>0</v>
      </c>
      <c r="R90" s="196">
        <f>R91</f>
        <v>0</v>
      </c>
      <c r="S90" s="97"/>
      <c r="T90" s="197">
        <f>T91</f>
        <v>0</v>
      </c>
      <c r="U90" s="97"/>
      <c r="V90" s="197">
        <f>V91</f>
        <v>0.5</v>
      </c>
      <c r="W90" s="97"/>
      <c r="X90" s="198">
        <f>X91</f>
        <v>0</v>
      </c>
      <c r="Y90" s="39"/>
      <c r="Z90" s="39"/>
      <c r="AA90" s="39"/>
      <c r="AB90" s="39"/>
      <c r="AC90" s="39"/>
      <c r="AD90" s="39"/>
      <c r="AE90" s="39"/>
      <c r="AT90" s="18" t="s">
        <v>75</v>
      </c>
      <c r="AU90" s="18" t="s">
        <v>136</v>
      </c>
      <c r="BK90" s="199">
        <f>BK91</f>
        <v>0</v>
      </c>
    </row>
    <row r="91" s="12" customFormat="1" ht="25.92" customHeight="1">
      <c r="A91" s="12"/>
      <c r="B91" s="200"/>
      <c r="C91" s="201"/>
      <c r="D91" s="202" t="s">
        <v>75</v>
      </c>
      <c r="E91" s="203" t="s">
        <v>157</v>
      </c>
      <c r="F91" s="203" t="s">
        <v>158</v>
      </c>
      <c r="G91" s="201"/>
      <c r="H91" s="201"/>
      <c r="I91" s="204"/>
      <c r="J91" s="204"/>
      <c r="K91" s="205">
        <f>BK91</f>
        <v>0</v>
      </c>
      <c r="L91" s="201"/>
      <c r="M91" s="206"/>
      <c r="N91" s="207"/>
      <c r="O91" s="208"/>
      <c r="P91" s="208"/>
      <c r="Q91" s="209">
        <f>Q92+SUM(Q93:Q117)+Q150</f>
        <v>0</v>
      </c>
      <c r="R91" s="209">
        <f>R92+SUM(R93:R117)+R150</f>
        <v>0</v>
      </c>
      <c r="S91" s="208"/>
      <c r="T91" s="210">
        <f>T92+SUM(T93:T117)+T150</f>
        <v>0</v>
      </c>
      <c r="U91" s="208"/>
      <c r="V91" s="210">
        <f>V92+SUM(V93:V117)+V150</f>
        <v>0.5</v>
      </c>
      <c r="W91" s="208"/>
      <c r="X91" s="211">
        <f>X92+SUM(X93:X117)+X150</f>
        <v>0</v>
      </c>
      <c r="Y91" s="12"/>
      <c r="Z91" s="12"/>
      <c r="AA91" s="12"/>
      <c r="AB91" s="12"/>
      <c r="AC91" s="12"/>
      <c r="AD91" s="12"/>
      <c r="AE91" s="12"/>
      <c r="AR91" s="212" t="s">
        <v>83</v>
      </c>
      <c r="AT91" s="213" t="s">
        <v>75</v>
      </c>
      <c r="AU91" s="213" t="s">
        <v>76</v>
      </c>
      <c r="AY91" s="212" t="s">
        <v>159</v>
      </c>
      <c r="BK91" s="214">
        <f>BK92+SUM(BK93:BK117)+BK150</f>
        <v>0</v>
      </c>
    </row>
    <row r="92" s="2" customFormat="1" ht="37.8" customHeight="1">
      <c r="A92" s="39"/>
      <c r="B92" s="40"/>
      <c r="C92" s="215" t="s">
        <v>83</v>
      </c>
      <c r="D92" s="215" t="s">
        <v>160</v>
      </c>
      <c r="E92" s="216" t="s">
        <v>161</v>
      </c>
      <c r="F92" s="217" t="s">
        <v>162</v>
      </c>
      <c r="G92" s="218" t="s">
        <v>163</v>
      </c>
      <c r="H92" s="219">
        <v>6970</v>
      </c>
      <c r="I92" s="220"/>
      <c r="J92" s="220"/>
      <c r="K92" s="221">
        <f>ROUND(P92*H92,2)</f>
        <v>0</v>
      </c>
      <c r="L92" s="217" t="s">
        <v>164</v>
      </c>
      <c r="M92" s="45"/>
      <c r="N92" s="222" t="s">
        <v>20</v>
      </c>
      <c r="O92" s="223" t="s">
        <v>45</v>
      </c>
      <c r="P92" s="224">
        <f>I92+J92</f>
        <v>0</v>
      </c>
      <c r="Q92" s="224">
        <f>ROUND(I92*H92,2)</f>
        <v>0</v>
      </c>
      <c r="R92" s="224">
        <f>ROUND(J92*H92,2)</f>
        <v>0</v>
      </c>
      <c r="S92" s="85"/>
      <c r="T92" s="225">
        <f>S92*H92</f>
        <v>0</v>
      </c>
      <c r="U92" s="225">
        <v>0</v>
      </c>
      <c r="V92" s="225">
        <f>U92*H92</f>
        <v>0</v>
      </c>
      <c r="W92" s="225">
        <v>0</v>
      </c>
      <c r="X92" s="226">
        <f>W92*H92</f>
        <v>0</v>
      </c>
      <c r="Y92" s="39"/>
      <c r="Z92" s="39"/>
      <c r="AA92" s="39"/>
      <c r="AB92" s="39"/>
      <c r="AC92" s="39"/>
      <c r="AD92" s="39"/>
      <c r="AE92" s="39"/>
      <c r="AR92" s="227" t="s">
        <v>165</v>
      </c>
      <c r="AT92" s="227" t="s">
        <v>160</v>
      </c>
      <c r="AU92" s="227" t="s">
        <v>83</v>
      </c>
      <c r="AY92" s="18" t="s">
        <v>159</v>
      </c>
      <c r="BE92" s="228">
        <f>IF(O92="základní",K92,0)</f>
        <v>0</v>
      </c>
      <c r="BF92" s="228">
        <f>IF(O92="snížená",K92,0)</f>
        <v>0</v>
      </c>
      <c r="BG92" s="228">
        <f>IF(O92="zákl. přenesená",K92,0)</f>
        <v>0</v>
      </c>
      <c r="BH92" s="228">
        <f>IF(O92="sníž. přenesená",K92,0)</f>
        <v>0</v>
      </c>
      <c r="BI92" s="228">
        <f>IF(O92="nulová",K92,0)</f>
        <v>0</v>
      </c>
      <c r="BJ92" s="18" t="s">
        <v>83</v>
      </c>
      <c r="BK92" s="228">
        <f>ROUND(P92*H92,2)</f>
        <v>0</v>
      </c>
      <c r="BL92" s="18" t="s">
        <v>165</v>
      </c>
      <c r="BM92" s="227" t="s">
        <v>166</v>
      </c>
    </row>
    <row r="93" s="2" customFormat="1">
      <c r="A93" s="39"/>
      <c r="B93" s="40"/>
      <c r="C93" s="41"/>
      <c r="D93" s="229" t="s">
        <v>167</v>
      </c>
      <c r="E93" s="41"/>
      <c r="F93" s="230" t="s">
        <v>168</v>
      </c>
      <c r="G93" s="41"/>
      <c r="H93" s="41"/>
      <c r="I93" s="231"/>
      <c r="J93" s="231"/>
      <c r="K93" s="41"/>
      <c r="L93" s="41"/>
      <c r="M93" s="45"/>
      <c r="N93" s="232"/>
      <c r="O93" s="233"/>
      <c r="P93" s="85"/>
      <c r="Q93" s="85"/>
      <c r="R93" s="85"/>
      <c r="S93" s="85"/>
      <c r="T93" s="85"/>
      <c r="U93" s="85"/>
      <c r="V93" s="85"/>
      <c r="W93" s="85"/>
      <c r="X93" s="86"/>
      <c r="Y93" s="39"/>
      <c r="Z93" s="39"/>
      <c r="AA93" s="39"/>
      <c r="AB93" s="39"/>
      <c r="AC93" s="39"/>
      <c r="AD93" s="39"/>
      <c r="AE93" s="39"/>
      <c r="AT93" s="18" t="s">
        <v>167</v>
      </c>
      <c r="AU93" s="18" t="s">
        <v>83</v>
      </c>
    </row>
    <row r="94" s="2" customFormat="1">
      <c r="A94" s="39"/>
      <c r="B94" s="40"/>
      <c r="C94" s="41"/>
      <c r="D94" s="234" t="s">
        <v>169</v>
      </c>
      <c r="E94" s="41"/>
      <c r="F94" s="235" t="s">
        <v>170</v>
      </c>
      <c r="G94" s="41"/>
      <c r="H94" s="41"/>
      <c r="I94" s="231"/>
      <c r="J94" s="231"/>
      <c r="K94" s="41"/>
      <c r="L94" s="41"/>
      <c r="M94" s="45"/>
      <c r="N94" s="232"/>
      <c r="O94" s="233"/>
      <c r="P94" s="85"/>
      <c r="Q94" s="85"/>
      <c r="R94" s="85"/>
      <c r="S94" s="85"/>
      <c r="T94" s="85"/>
      <c r="U94" s="85"/>
      <c r="V94" s="85"/>
      <c r="W94" s="85"/>
      <c r="X94" s="86"/>
      <c r="Y94" s="39"/>
      <c r="Z94" s="39"/>
      <c r="AA94" s="39"/>
      <c r="AB94" s="39"/>
      <c r="AC94" s="39"/>
      <c r="AD94" s="39"/>
      <c r="AE94" s="39"/>
      <c r="AT94" s="18" t="s">
        <v>169</v>
      </c>
      <c r="AU94" s="18" t="s">
        <v>83</v>
      </c>
    </row>
    <row r="95" s="13" customFormat="1">
      <c r="A95" s="13"/>
      <c r="B95" s="236"/>
      <c r="C95" s="237"/>
      <c r="D95" s="229" t="s">
        <v>171</v>
      </c>
      <c r="E95" s="238" t="s">
        <v>20</v>
      </c>
      <c r="F95" s="239" t="s">
        <v>172</v>
      </c>
      <c r="G95" s="237"/>
      <c r="H95" s="240">
        <v>3039</v>
      </c>
      <c r="I95" s="241"/>
      <c r="J95" s="241"/>
      <c r="K95" s="237"/>
      <c r="L95" s="237"/>
      <c r="M95" s="242"/>
      <c r="N95" s="243"/>
      <c r="O95" s="244"/>
      <c r="P95" s="244"/>
      <c r="Q95" s="244"/>
      <c r="R95" s="244"/>
      <c r="S95" s="244"/>
      <c r="T95" s="244"/>
      <c r="U95" s="244"/>
      <c r="V95" s="244"/>
      <c r="W95" s="244"/>
      <c r="X95" s="245"/>
      <c r="Y95" s="13"/>
      <c r="Z95" s="13"/>
      <c r="AA95" s="13"/>
      <c r="AB95" s="13"/>
      <c r="AC95" s="13"/>
      <c r="AD95" s="13"/>
      <c r="AE95" s="13"/>
      <c r="AT95" s="246" t="s">
        <v>171</v>
      </c>
      <c r="AU95" s="246" t="s">
        <v>83</v>
      </c>
      <c r="AV95" s="13" t="s">
        <v>85</v>
      </c>
      <c r="AW95" s="13" t="s">
        <v>5</v>
      </c>
      <c r="AX95" s="13" t="s">
        <v>76</v>
      </c>
      <c r="AY95" s="246" t="s">
        <v>159</v>
      </c>
    </row>
    <row r="96" s="13" customFormat="1">
      <c r="A96" s="13"/>
      <c r="B96" s="236"/>
      <c r="C96" s="237"/>
      <c r="D96" s="229" t="s">
        <v>171</v>
      </c>
      <c r="E96" s="238" t="s">
        <v>20</v>
      </c>
      <c r="F96" s="239" t="s">
        <v>173</v>
      </c>
      <c r="G96" s="237"/>
      <c r="H96" s="240">
        <v>3931</v>
      </c>
      <c r="I96" s="241"/>
      <c r="J96" s="241"/>
      <c r="K96" s="237"/>
      <c r="L96" s="237"/>
      <c r="M96" s="242"/>
      <c r="N96" s="243"/>
      <c r="O96" s="244"/>
      <c r="P96" s="244"/>
      <c r="Q96" s="244"/>
      <c r="R96" s="244"/>
      <c r="S96" s="244"/>
      <c r="T96" s="244"/>
      <c r="U96" s="244"/>
      <c r="V96" s="244"/>
      <c r="W96" s="244"/>
      <c r="X96" s="245"/>
      <c r="Y96" s="13"/>
      <c r="Z96" s="13"/>
      <c r="AA96" s="13"/>
      <c r="AB96" s="13"/>
      <c r="AC96" s="13"/>
      <c r="AD96" s="13"/>
      <c r="AE96" s="13"/>
      <c r="AT96" s="246" t="s">
        <v>171</v>
      </c>
      <c r="AU96" s="246" t="s">
        <v>83</v>
      </c>
      <c r="AV96" s="13" t="s">
        <v>85</v>
      </c>
      <c r="AW96" s="13" t="s">
        <v>5</v>
      </c>
      <c r="AX96" s="13" t="s">
        <v>76</v>
      </c>
      <c r="AY96" s="246" t="s">
        <v>159</v>
      </c>
    </row>
    <row r="97" s="14" customFormat="1">
      <c r="A97" s="14"/>
      <c r="B97" s="247"/>
      <c r="C97" s="248"/>
      <c r="D97" s="229" t="s">
        <v>171</v>
      </c>
      <c r="E97" s="249" t="s">
        <v>20</v>
      </c>
      <c r="F97" s="250" t="s">
        <v>174</v>
      </c>
      <c r="G97" s="248"/>
      <c r="H97" s="251">
        <v>6970</v>
      </c>
      <c r="I97" s="252"/>
      <c r="J97" s="252"/>
      <c r="K97" s="248"/>
      <c r="L97" s="248"/>
      <c r="M97" s="253"/>
      <c r="N97" s="254"/>
      <c r="O97" s="255"/>
      <c r="P97" s="255"/>
      <c r="Q97" s="255"/>
      <c r="R97" s="255"/>
      <c r="S97" s="255"/>
      <c r="T97" s="255"/>
      <c r="U97" s="255"/>
      <c r="V97" s="255"/>
      <c r="W97" s="255"/>
      <c r="X97" s="256"/>
      <c r="Y97" s="14"/>
      <c r="Z97" s="14"/>
      <c r="AA97" s="14"/>
      <c r="AB97" s="14"/>
      <c r="AC97" s="14"/>
      <c r="AD97" s="14"/>
      <c r="AE97" s="14"/>
      <c r="AT97" s="257" t="s">
        <v>171</v>
      </c>
      <c r="AU97" s="257" t="s">
        <v>83</v>
      </c>
      <c r="AV97" s="14" t="s">
        <v>165</v>
      </c>
      <c r="AW97" s="14" t="s">
        <v>5</v>
      </c>
      <c r="AX97" s="14" t="s">
        <v>83</v>
      </c>
      <c r="AY97" s="257" t="s">
        <v>159</v>
      </c>
    </row>
    <row r="98" s="2" customFormat="1" ht="24.15" customHeight="1">
      <c r="A98" s="39"/>
      <c r="B98" s="40"/>
      <c r="C98" s="215" t="s">
        <v>85</v>
      </c>
      <c r="D98" s="215" t="s">
        <v>160</v>
      </c>
      <c r="E98" s="216" t="s">
        <v>175</v>
      </c>
      <c r="F98" s="217" t="s">
        <v>176</v>
      </c>
      <c r="G98" s="218" t="s">
        <v>177</v>
      </c>
      <c r="H98" s="219">
        <v>20220</v>
      </c>
      <c r="I98" s="220"/>
      <c r="J98" s="220"/>
      <c r="K98" s="221">
        <f>ROUND(P98*H98,2)</f>
        <v>0</v>
      </c>
      <c r="L98" s="217" t="s">
        <v>164</v>
      </c>
      <c r="M98" s="45"/>
      <c r="N98" s="222" t="s">
        <v>20</v>
      </c>
      <c r="O98" s="223" t="s">
        <v>45</v>
      </c>
      <c r="P98" s="224">
        <f>I98+J98</f>
        <v>0</v>
      </c>
      <c r="Q98" s="224">
        <f>ROUND(I98*H98,2)</f>
        <v>0</v>
      </c>
      <c r="R98" s="224">
        <f>ROUND(J98*H98,2)</f>
        <v>0</v>
      </c>
      <c r="S98" s="85"/>
      <c r="T98" s="225">
        <f>S98*H98</f>
        <v>0</v>
      </c>
      <c r="U98" s="225">
        <v>0</v>
      </c>
      <c r="V98" s="225">
        <f>U98*H98</f>
        <v>0</v>
      </c>
      <c r="W98" s="225">
        <v>0</v>
      </c>
      <c r="X98" s="226">
        <f>W98*H98</f>
        <v>0</v>
      </c>
      <c r="Y98" s="39"/>
      <c r="Z98" s="39"/>
      <c r="AA98" s="39"/>
      <c r="AB98" s="39"/>
      <c r="AC98" s="39"/>
      <c r="AD98" s="39"/>
      <c r="AE98" s="39"/>
      <c r="AR98" s="227" t="s">
        <v>165</v>
      </c>
      <c r="AT98" s="227" t="s">
        <v>160</v>
      </c>
      <c r="AU98" s="227" t="s">
        <v>83</v>
      </c>
      <c r="AY98" s="18" t="s">
        <v>159</v>
      </c>
      <c r="BE98" s="228">
        <f>IF(O98="základní",K98,0)</f>
        <v>0</v>
      </c>
      <c r="BF98" s="228">
        <f>IF(O98="snížená",K98,0)</f>
        <v>0</v>
      </c>
      <c r="BG98" s="228">
        <f>IF(O98="zákl. přenesená",K98,0)</f>
        <v>0</v>
      </c>
      <c r="BH98" s="228">
        <f>IF(O98="sníž. přenesená",K98,0)</f>
        <v>0</v>
      </c>
      <c r="BI98" s="228">
        <f>IF(O98="nulová",K98,0)</f>
        <v>0</v>
      </c>
      <c r="BJ98" s="18" t="s">
        <v>83</v>
      </c>
      <c r="BK98" s="228">
        <f>ROUND(P98*H98,2)</f>
        <v>0</v>
      </c>
      <c r="BL98" s="18" t="s">
        <v>165</v>
      </c>
      <c r="BM98" s="227" t="s">
        <v>178</v>
      </c>
    </row>
    <row r="99" s="2" customFormat="1">
      <c r="A99" s="39"/>
      <c r="B99" s="40"/>
      <c r="C99" s="41"/>
      <c r="D99" s="229" t="s">
        <v>167</v>
      </c>
      <c r="E99" s="41"/>
      <c r="F99" s="230" t="s">
        <v>179</v>
      </c>
      <c r="G99" s="41"/>
      <c r="H99" s="41"/>
      <c r="I99" s="231"/>
      <c r="J99" s="231"/>
      <c r="K99" s="41"/>
      <c r="L99" s="41"/>
      <c r="M99" s="45"/>
      <c r="N99" s="232"/>
      <c r="O99" s="233"/>
      <c r="P99" s="85"/>
      <c r="Q99" s="85"/>
      <c r="R99" s="85"/>
      <c r="S99" s="85"/>
      <c r="T99" s="85"/>
      <c r="U99" s="85"/>
      <c r="V99" s="85"/>
      <c r="W99" s="85"/>
      <c r="X99" s="86"/>
      <c r="Y99" s="39"/>
      <c r="Z99" s="39"/>
      <c r="AA99" s="39"/>
      <c r="AB99" s="39"/>
      <c r="AC99" s="39"/>
      <c r="AD99" s="39"/>
      <c r="AE99" s="39"/>
      <c r="AT99" s="18" t="s">
        <v>167</v>
      </c>
      <c r="AU99" s="18" t="s">
        <v>83</v>
      </c>
    </row>
    <row r="100" s="2" customFormat="1">
      <c r="A100" s="39"/>
      <c r="B100" s="40"/>
      <c r="C100" s="41"/>
      <c r="D100" s="234" t="s">
        <v>169</v>
      </c>
      <c r="E100" s="41"/>
      <c r="F100" s="235" t="s">
        <v>180</v>
      </c>
      <c r="G100" s="41"/>
      <c r="H100" s="41"/>
      <c r="I100" s="231"/>
      <c r="J100" s="231"/>
      <c r="K100" s="41"/>
      <c r="L100" s="41"/>
      <c r="M100" s="45"/>
      <c r="N100" s="232"/>
      <c r="O100" s="233"/>
      <c r="P100" s="85"/>
      <c r="Q100" s="85"/>
      <c r="R100" s="85"/>
      <c r="S100" s="85"/>
      <c r="T100" s="85"/>
      <c r="U100" s="85"/>
      <c r="V100" s="85"/>
      <c r="W100" s="85"/>
      <c r="X100" s="86"/>
      <c r="Y100" s="39"/>
      <c r="Z100" s="39"/>
      <c r="AA100" s="39"/>
      <c r="AB100" s="39"/>
      <c r="AC100" s="39"/>
      <c r="AD100" s="39"/>
      <c r="AE100" s="39"/>
      <c r="AT100" s="18" t="s">
        <v>169</v>
      </c>
      <c r="AU100" s="18" t="s">
        <v>83</v>
      </c>
    </row>
    <row r="101" s="13" customFormat="1">
      <c r="A101" s="13"/>
      <c r="B101" s="236"/>
      <c r="C101" s="237"/>
      <c r="D101" s="229" t="s">
        <v>171</v>
      </c>
      <c r="E101" s="238" t="s">
        <v>20</v>
      </c>
      <c r="F101" s="239" t="s">
        <v>181</v>
      </c>
      <c r="G101" s="237"/>
      <c r="H101" s="240">
        <v>8400</v>
      </c>
      <c r="I101" s="241"/>
      <c r="J101" s="241"/>
      <c r="K101" s="237"/>
      <c r="L101" s="237"/>
      <c r="M101" s="242"/>
      <c r="N101" s="243"/>
      <c r="O101" s="244"/>
      <c r="P101" s="244"/>
      <c r="Q101" s="244"/>
      <c r="R101" s="244"/>
      <c r="S101" s="244"/>
      <c r="T101" s="244"/>
      <c r="U101" s="244"/>
      <c r="V101" s="244"/>
      <c r="W101" s="244"/>
      <c r="X101" s="245"/>
      <c r="Y101" s="13"/>
      <c r="Z101" s="13"/>
      <c r="AA101" s="13"/>
      <c r="AB101" s="13"/>
      <c r="AC101" s="13"/>
      <c r="AD101" s="13"/>
      <c r="AE101" s="13"/>
      <c r="AT101" s="246" t="s">
        <v>171</v>
      </c>
      <c r="AU101" s="246" t="s">
        <v>83</v>
      </c>
      <c r="AV101" s="13" t="s">
        <v>85</v>
      </c>
      <c r="AW101" s="13" t="s">
        <v>5</v>
      </c>
      <c r="AX101" s="13" t="s">
        <v>76</v>
      </c>
      <c r="AY101" s="246" t="s">
        <v>159</v>
      </c>
    </row>
    <row r="102" s="13" customFormat="1">
      <c r="A102" s="13"/>
      <c r="B102" s="236"/>
      <c r="C102" s="237"/>
      <c r="D102" s="229" t="s">
        <v>171</v>
      </c>
      <c r="E102" s="238" t="s">
        <v>20</v>
      </c>
      <c r="F102" s="239" t="s">
        <v>182</v>
      </c>
      <c r="G102" s="237"/>
      <c r="H102" s="240">
        <v>11820</v>
      </c>
      <c r="I102" s="241"/>
      <c r="J102" s="241"/>
      <c r="K102" s="237"/>
      <c r="L102" s="237"/>
      <c r="M102" s="242"/>
      <c r="N102" s="243"/>
      <c r="O102" s="244"/>
      <c r="P102" s="244"/>
      <c r="Q102" s="244"/>
      <c r="R102" s="244"/>
      <c r="S102" s="244"/>
      <c r="T102" s="244"/>
      <c r="U102" s="244"/>
      <c r="V102" s="244"/>
      <c r="W102" s="244"/>
      <c r="X102" s="245"/>
      <c r="Y102" s="13"/>
      <c r="Z102" s="13"/>
      <c r="AA102" s="13"/>
      <c r="AB102" s="13"/>
      <c r="AC102" s="13"/>
      <c r="AD102" s="13"/>
      <c r="AE102" s="13"/>
      <c r="AT102" s="246" t="s">
        <v>171</v>
      </c>
      <c r="AU102" s="246" t="s">
        <v>83</v>
      </c>
      <c r="AV102" s="13" t="s">
        <v>85</v>
      </c>
      <c r="AW102" s="13" t="s">
        <v>5</v>
      </c>
      <c r="AX102" s="13" t="s">
        <v>76</v>
      </c>
      <c r="AY102" s="246" t="s">
        <v>159</v>
      </c>
    </row>
    <row r="103" s="14" customFormat="1">
      <c r="A103" s="14"/>
      <c r="B103" s="247"/>
      <c r="C103" s="248"/>
      <c r="D103" s="229" t="s">
        <v>171</v>
      </c>
      <c r="E103" s="249" t="s">
        <v>20</v>
      </c>
      <c r="F103" s="250" t="s">
        <v>174</v>
      </c>
      <c r="G103" s="248"/>
      <c r="H103" s="251">
        <v>20220</v>
      </c>
      <c r="I103" s="252"/>
      <c r="J103" s="252"/>
      <c r="K103" s="248"/>
      <c r="L103" s="248"/>
      <c r="M103" s="253"/>
      <c r="N103" s="254"/>
      <c r="O103" s="255"/>
      <c r="P103" s="255"/>
      <c r="Q103" s="255"/>
      <c r="R103" s="255"/>
      <c r="S103" s="255"/>
      <c r="T103" s="255"/>
      <c r="U103" s="255"/>
      <c r="V103" s="255"/>
      <c r="W103" s="255"/>
      <c r="X103" s="256"/>
      <c r="Y103" s="14"/>
      <c r="Z103" s="14"/>
      <c r="AA103" s="14"/>
      <c r="AB103" s="14"/>
      <c r="AC103" s="14"/>
      <c r="AD103" s="14"/>
      <c r="AE103" s="14"/>
      <c r="AT103" s="257" t="s">
        <v>171</v>
      </c>
      <c r="AU103" s="257" t="s">
        <v>83</v>
      </c>
      <c r="AV103" s="14" t="s">
        <v>165</v>
      </c>
      <c r="AW103" s="14" t="s">
        <v>5</v>
      </c>
      <c r="AX103" s="14" t="s">
        <v>83</v>
      </c>
      <c r="AY103" s="257" t="s">
        <v>159</v>
      </c>
    </row>
    <row r="104" s="2" customFormat="1" ht="24.15" customHeight="1">
      <c r="A104" s="39"/>
      <c r="B104" s="40"/>
      <c r="C104" s="215" t="s">
        <v>183</v>
      </c>
      <c r="D104" s="215" t="s">
        <v>160</v>
      </c>
      <c r="E104" s="216" t="s">
        <v>184</v>
      </c>
      <c r="F104" s="217" t="s">
        <v>185</v>
      </c>
      <c r="G104" s="218" t="s">
        <v>177</v>
      </c>
      <c r="H104" s="219">
        <v>6000</v>
      </c>
      <c r="I104" s="220"/>
      <c r="J104" s="220"/>
      <c r="K104" s="221">
        <f>ROUND(P104*H104,2)</f>
        <v>0</v>
      </c>
      <c r="L104" s="217" t="s">
        <v>164</v>
      </c>
      <c r="M104" s="45"/>
      <c r="N104" s="222" t="s">
        <v>20</v>
      </c>
      <c r="O104" s="223" t="s">
        <v>45</v>
      </c>
      <c r="P104" s="224">
        <f>I104+J104</f>
        <v>0</v>
      </c>
      <c r="Q104" s="224">
        <f>ROUND(I104*H104,2)</f>
        <v>0</v>
      </c>
      <c r="R104" s="224">
        <f>ROUND(J104*H104,2)</f>
        <v>0</v>
      </c>
      <c r="S104" s="85"/>
      <c r="T104" s="225">
        <f>S104*H104</f>
        <v>0</v>
      </c>
      <c r="U104" s="225">
        <v>0</v>
      </c>
      <c r="V104" s="225">
        <f>U104*H104</f>
        <v>0</v>
      </c>
      <c r="W104" s="225">
        <v>0</v>
      </c>
      <c r="X104" s="226">
        <f>W104*H104</f>
        <v>0</v>
      </c>
      <c r="Y104" s="39"/>
      <c r="Z104" s="39"/>
      <c r="AA104" s="39"/>
      <c r="AB104" s="39"/>
      <c r="AC104" s="39"/>
      <c r="AD104" s="39"/>
      <c r="AE104" s="39"/>
      <c r="AR104" s="227" t="s">
        <v>165</v>
      </c>
      <c r="AT104" s="227" t="s">
        <v>160</v>
      </c>
      <c r="AU104" s="227" t="s">
        <v>83</v>
      </c>
      <c r="AY104" s="18" t="s">
        <v>159</v>
      </c>
      <c r="BE104" s="228">
        <f>IF(O104="základní",K104,0)</f>
        <v>0</v>
      </c>
      <c r="BF104" s="228">
        <f>IF(O104="snížená",K104,0)</f>
        <v>0</v>
      </c>
      <c r="BG104" s="228">
        <f>IF(O104="zákl. přenesená",K104,0)</f>
        <v>0</v>
      </c>
      <c r="BH104" s="228">
        <f>IF(O104="sníž. přenesená",K104,0)</f>
        <v>0</v>
      </c>
      <c r="BI104" s="228">
        <f>IF(O104="nulová",K104,0)</f>
        <v>0</v>
      </c>
      <c r="BJ104" s="18" t="s">
        <v>83</v>
      </c>
      <c r="BK104" s="228">
        <f>ROUND(P104*H104,2)</f>
        <v>0</v>
      </c>
      <c r="BL104" s="18" t="s">
        <v>165</v>
      </c>
      <c r="BM104" s="227" t="s">
        <v>186</v>
      </c>
    </row>
    <row r="105" s="2" customFormat="1">
      <c r="A105" s="39"/>
      <c r="B105" s="40"/>
      <c r="C105" s="41"/>
      <c r="D105" s="229" t="s">
        <v>167</v>
      </c>
      <c r="E105" s="41"/>
      <c r="F105" s="230" t="s">
        <v>187</v>
      </c>
      <c r="G105" s="41"/>
      <c r="H105" s="41"/>
      <c r="I105" s="231"/>
      <c r="J105" s="231"/>
      <c r="K105" s="41"/>
      <c r="L105" s="41"/>
      <c r="M105" s="45"/>
      <c r="N105" s="232"/>
      <c r="O105" s="233"/>
      <c r="P105" s="85"/>
      <c r="Q105" s="85"/>
      <c r="R105" s="85"/>
      <c r="S105" s="85"/>
      <c r="T105" s="85"/>
      <c r="U105" s="85"/>
      <c r="V105" s="85"/>
      <c r="W105" s="85"/>
      <c r="X105" s="86"/>
      <c r="Y105" s="39"/>
      <c r="Z105" s="39"/>
      <c r="AA105" s="39"/>
      <c r="AB105" s="39"/>
      <c r="AC105" s="39"/>
      <c r="AD105" s="39"/>
      <c r="AE105" s="39"/>
      <c r="AT105" s="18" t="s">
        <v>167</v>
      </c>
      <c r="AU105" s="18" t="s">
        <v>83</v>
      </c>
    </row>
    <row r="106" s="2" customFormat="1">
      <c r="A106" s="39"/>
      <c r="B106" s="40"/>
      <c r="C106" s="41"/>
      <c r="D106" s="234" t="s">
        <v>169</v>
      </c>
      <c r="E106" s="41"/>
      <c r="F106" s="235" t="s">
        <v>188</v>
      </c>
      <c r="G106" s="41"/>
      <c r="H106" s="41"/>
      <c r="I106" s="231"/>
      <c r="J106" s="231"/>
      <c r="K106" s="41"/>
      <c r="L106" s="41"/>
      <c r="M106" s="45"/>
      <c r="N106" s="232"/>
      <c r="O106" s="233"/>
      <c r="P106" s="85"/>
      <c r="Q106" s="85"/>
      <c r="R106" s="85"/>
      <c r="S106" s="85"/>
      <c r="T106" s="85"/>
      <c r="U106" s="85"/>
      <c r="V106" s="85"/>
      <c r="W106" s="85"/>
      <c r="X106" s="86"/>
      <c r="Y106" s="39"/>
      <c r="Z106" s="39"/>
      <c r="AA106" s="39"/>
      <c r="AB106" s="39"/>
      <c r="AC106" s="39"/>
      <c r="AD106" s="39"/>
      <c r="AE106" s="39"/>
      <c r="AT106" s="18" t="s">
        <v>169</v>
      </c>
      <c r="AU106" s="18" t="s">
        <v>83</v>
      </c>
    </row>
    <row r="107" s="2" customFormat="1" ht="24.15" customHeight="1">
      <c r="A107" s="39"/>
      <c r="B107" s="40"/>
      <c r="C107" s="215" t="s">
        <v>165</v>
      </c>
      <c r="D107" s="215" t="s">
        <v>160</v>
      </c>
      <c r="E107" s="216" t="s">
        <v>189</v>
      </c>
      <c r="F107" s="217" t="s">
        <v>190</v>
      </c>
      <c r="G107" s="218" t="s">
        <v>177</v>
      </c>
      <c r="H107" s="219">
        <v>8000</v>
      </c>
      <c r="I107" s="220"/>
      <c r="J107" s="220"/>
      <c r="K107" s="221">
        <f>ROUND(P107*H107,2)</f>
        <v>0</v>
      </c>
      <c r="L107" s="217" t="s">
        <v>164</v>
      </c>
      <c r="M107" s="45"/>
      <c r="N107" s="222" t="s">
        <v>20</v>
      </c>
      <c r="O107" s="223" t="s">
        <v>45</v>
      </c>
      <c r="P107" s="224">
        <f>I107+J107</f>
        <v>0</v>
      </c>
      <c r="Q107" s="224">
        <f>ROUND(I107*H107,2)</f>
        <v>0</v>
      </c>
      <c r="R107" s="224">
        <f>ROUND(J107*H107,2)</f>
        <v>0</v>
      </c>
      <c r="S107" s="85"/>
      <c r="T107" s="225">
        <f>S107*H107</f>
        <v>0</v>
      </c>
      <c r="U107" s="225">
        <v>0</v>
      </c>
      <c r="V107" s="225">
        <f>U107*H107</f>
        <v>0</v>
      </c>
      <c r="W107" s="225">
        <v>0</v>
      </c>
      <c r="X107" s="226">
        <f>W107*H107</f>
        <v>0</v>
      </c>
      <c r="Y107" s="39"/>
      <c r="Z107" s="39"/>
      <c r="AA107" s="39"/>
      <c r="AB107" s="39"/>
      <c r="AC107" s="39"/>
      <c r="AD107" s="39"/>
      <c r="AE107" s="39"/>
      <c r="AR107" s="227" t="s">
        <v>165</v>
      </c>
      <c r="AT107" s="227" t="s">
        <v>160</v>
      </c>
      <c r="AU107" s="227" t="s">
        <v>83</v>
      </c>
      <c r="AY107" s="18" t="s">
        <v>159</v>
      </c>
      <c r="BE107" s="228">
        <f>IF(O107="základní",K107,0)</f>
        <v>0</v>
      </c>
      <c r="BF107" s="228">
        <f>IF(O107="snížená",K107,0)</f>
        <v>0</v>
      </c>
      <c r="BG107" s="228">
        <f>IF(O107="zákl. přenesená",K107,0)</f>
        <v>0</v>
      </c>
      <c r="BH107" s="228">
        <f>IF(O107="sníž. přenesená",K107,0)</f>
        <v>0</v>
      </c>
      <c r="BI107" s="228">
        <f>IF(O107="nulová",K107,0)</f>
        <v>0</v>
      </c>
      <c r="BJ107" s="18" t="s">
        <v>83</v>
      </c>
      <c r="BK107" s="228">
        <f>ROUND(P107*H107,2)</f>
        <v>0</v>
      </c>
      <c r="BL107" s="18" t="s">
        <v>165</v>
      </c>
      <c r="BM107" s="227" t="s">
        <v>191</v>
      </c>
    </row>
    <row r="108" s="2" customFormat="1">
      <c r="A108" s="39"/>
      <c r="B108" s="40"/>
      <c r="C108" s="41"/>
      <c r="D108" s="229" t="s">
        <v>167</v>
      </c>
      <c r="E108" s="41"/>
      <c r="F108" s="230" t="s">
        <v>192</v>
      </c>
      <c r="G108" s="41"/>
      <c r="H108" s="41"/>
      <c r="I108" s="231"/>
      <c r="J108" s="231"/>
      <c r="K108" s="41"/>
      <c r="L108" s="41"/>
      <c r="M108" s="45"/>
      <c r="N108" s="232"/>
      <c r="O108" s="233"/>
      <c r="P108" s="85"/>
      <c r="Q108" s="85"/>
      <c r="R108" s="85"/>
      <c r="S108" s="85"/>
      <c r="T108" s="85"/>
      <c r="U108" s="85"/>
      <c r="V108" s="85"/>
      <c r="W108" s="85"/>
      <c r="X108" s="86"/>
      <c r="Y108" s="39"/>
      <c r="Z108" s="39"/>
      <c r="AA108" s="39"/>
      <c r="AB108" s="39"/>
      <c r="AC108" s="39"/>
      <c r="AD108" s="39"/>
      <c r="AE108" s="39"/>
      <c r="AT108" s="18" t="s">
        <v>167</v>
      </c>
      <c r="AU108" s="18" t="s">
        <v>83</v>
      </c>
    </row>
    <row r="109" s="2" customFormat="1">
      <c r="A109" s="39"/>
      <c r="B109" s="40"/>
      <c r="C109" s="41"/>
      <c r="D109" s="234" t="s">
        <v>169</v>
      </c>
      <c r="E109" s="41"/>
      <c r="F109" s="235" t="s">
        <v>193</v>
      </c>
      <c r="G109" s="41"/>
      <c r="H109" s="41"/>
      <c r="I109" s="231"/>
      <c r="J109" s="231"/>
      <c r="K109" s="41"/>
      <c r="L109" s="41"/>
      <c r="M109" s="45"/>
      <c r="N109" s="232"/>
      <c r="O109" s="233"/>
      <c r="P109" s="85"/>
      <c r="Q109" s="85"/>
      <c r="R109" s="85"/>
      <c r="S109" s="85"/>
      <c r="T109" s="85"/>
      <c r="U109" s="85"/>
      <c r="V109" s="85"/>
      <c r="W109" s="85"/>
      <c r="X109" s="86"/>
      <c r="Y109" s="39"/>
      <c r="Z109" s="39"/>
      <c r="AA109" s="39"/>
      <c r="AB109" s="39"/>
      <c r="AC109" s="39"/>
      <c r="AD109" s="39"/>
      <c r="AE109" s="39"/>
      <c r="AT109" s="18" t="s">
        <v>169</v>
      </c>
      <c r="AU109" s="18" t="s">
        <v>83</v>
      </c>
    </row>
    <row r="110" s="2" customFormat="1" ht="24.15" customHeight="1">
      <c r="A110" s="39"/>
      <c r="B110" s="40"/>
      <c r="C110" s="258" t="s">
        <v>194</v>
      </c>
      <c r="D110" s="258" t="s">
        <v>195</v>
      </c>
      <c r="E110" s="259" t="s">
        <v>196</v>
      </c>
      <c r="F110" s="260" t="s">
        <v>197</v>
      </c>
      <c r="G110" s="261" t="s">
        <v>198</v>
      </c>
      <c r="H110" s="262">
        <v>420</v>
      </c>
      <c r="I110" s="263"/>
      <c r="J110" s="264"/>
      <c r="K110" s="265">
        <f>ROUND(P110*H110,2)</f>
        <v>0</v>
      </c>
      <c r="L110" s="260" t="s">
        <v>164</v>
      </c>
      <c r="M110" s="266"/>
      <c r="N110" s="267" t="s">
        <v>20</v>
      </c>
      <c r="O110" s="223" t="s">
        <v>45</v>
      </c>
      <c r="P110" s="224">
        <f>I110+J110</f>
        <v>0</v>
      </c>
      <c r="Q110" s="224">
        <f>ROUND(I110*H110,2)</f>
        <v>0</v>
      </c>
      <c r="R110" s="224">
        <f>ROUND(J110*H110,2)</f>
        <v>0</v>
      </c>
      <c r="S110" s="85"/>
      <c r="T110" s="225">
        <f>S110*H110</f>
        <v>0</v>
      </c>
      <c r="U110" s="225">
        <v>0.001</v>
      </c>
      <c r="V110" s="225">
        <f>U110*H110</f>
        <v>0.41999999999999998</v>
      </c>
      <c r="W110" s="225">
        <v>0</v>
      </c>
      <c r="X110" s="226">
        <f>W110*H110</f>
        <v>0</v>
      </c>
      <c r="Y110" s="39"/>
      <c r="Z110" s="39"/>
      <c r="AA110" s="39"/>
      <c r="AB110" s="39"/>
      <c r="AC110" s="39"/>
      <c r="AD110" s="39"/>
      <c r="AE110" s="39"/>
      <c r="AR110" s="227" t="s">
        <v>199</v>
      </c>
      <c r="AT110" s="227" t="s">
        <v>195</v>
      </c>
      <c r="AU110" s="227" t="s">
        <v>83</v>
      </c>
      <c r="AY110" s="18" t="s">
        <v>159</v>
      </c>
      <c r="BE110" s="228">
        <f>IF(O110="základní",K110,0)</f>
        <v>0</v>
      </c>
      <c r="BF110" s="228">
        <f>IF(O110="snížená",K110,0)</f>
        <v>0</v>
      </c>
      <c r="BG110" s="228">
        <f>IF(O110="zákl. přenesená",K110,0)</f>
        <v>0</v>
      </c>
      <c r="BH110" s="228">
        <f>IF(O110="sníž. přenesená",K110,0)</f>
        <v>0</v>
      </c>
      <c r="BI110" s="228">
        <f>IF(O110="nulová",K110,0)</f>
        <v>0</v>
      </c>
      <c r="BJ110" s="18" t="s">
        <v>83</v>
      </c>
      <c r="BK110" s="228">
        <f>ROUND(P110*H110,2)</f>
        <v>0</v>
      </c>
      <c r="BL110" s="18" t="s">
        <v>165</v>
      </c>
      <c r="BM110" s="227" t="s">
        <v>200</v>
      </c>
    </row>
    <row r="111" s="2" customFormat="1">
      <c r="A111" s="39"/>
      <c r="B111" s="40"/>
      <c r="C111" s="41"/>
      <c r="D111" s="229" t="s">
        <v>167</v>
      </c>
      <c r="E111" s="41"/>
      <c r="F111" s="230" t="s">
        <v>197</v>
      </c>
      <c r="G111" s="41"/>
      <c r="H111" s="41"/>
      <c r="I111" s="231"/>
      <c r="J111" s="231"/>
      <c r="K111" s="41"/>
      <c r="L111" s="41"/>
      <c r="M111" s="45"/>
      <c r="N111" s="232"/>
      <c r="O111" s="233"/>
      <c r="P111" s="85"/>
      <c r="Q111" s="85"/>
      <c r="R111" s="85"/>
      <c r="S111" s="85"/>
      <c r="T111" s="85"/>
      <c r="U111" s="85"/>
      <c r="V111" s="85"/>
      <c r="W111" s="85"/>
      <c r="X111" s="86"/>
      <c r="Y111" s="39"/>
      <c r="Z111" s="39"/>
      <c r="AA111" s="39"/>
      <c r="AB111" s="39"/>
      <c r="AC111" s="39"/>
      <c r="AD111" s="39"/>
      <c r="AE111" s="39"/>
      <c r="AT111" s="18" t="s">
        <v>167</v>
      </c>
      <c r="AU111" s="18" t="s">
        <v>83</v>
      </c>
    </row>
    <row r="112" s="13" customFormat="1">
      <c r="A112" s="13"/>
      <c r="B112" s="236"/>
      <c r="C112" s="237"/>
      <c r="D112" s="229" t="s">
        <v>171</v>
      </c>
      <c r="E112" s="238" t="s">
        <v>20</v>
      </c>
      <c r="F112" s="239" t="s">
        <v>201</v>
      </c>
      <c r="G112" s="237"/>
      <c r="H112" s="240">
        <v>180</v>
      </c>
      <c r="I112" s="241"/>
      <c r="J112" s="241"/>
      <c r="K112" s="237"/>
      <c r="L112" s="237"/>
      <c r="M112" s="242"/>
      <c r="N112" s="243"/>
      <c r="O112" s="244"/>
      <c r="P112" s="244"/>
      <c r="Q112" s="244"/>
      <c r="R112" s="244"/>
      <c r="S112" s="244"/>
      <c r="T112" s="244"/>
      <c r="U112" s="244"/>
      <c r="V112" s="244"/>
      <c r="W112" s="244"/>
      <c r="X112" s="245"/>
      <c r="Y112" s="13"/>
      <c r="Z112" s="13"/>
      <c r="AA112" s="13"/>
      <c r="AB112" s="13"/>
      <c r="AC112" s="13"/>
      <c r="AD112" s="13"/>
      <c r="AE112" s="13"/>
      <c r="AT112" s="246" t="s">
        <v>171</v>
      </c>
      <c r="AU112" s="246" t="s">
        <v>83</v>
      </c>
      <c r="AV112" s="13" t="s">
        <v>85</v>
      </c>
      <c r="AW112" s="13" t="s">
        <v>5</v>
      </c>
      <c r="AX112" s="13" t="s">
        <v>76</v>
      </c>
      <c r="AY112" s="246" t="s">
        <v>159</v>
      </c>
    </row>
    <row r="113" s="13" customFormat="1">
      <c r="A113" s="13"/>
      <c r="B113" s="236"/>
      <c r="C113" s="237"/>
      <c r="D113" s="229" t="s">
        <v>171</v>
      </c>
      <c r="E113" s="238" t="s">
        <v>20</v>
      </c>
      <c r="F113" s="239" t="s">
        <v>202</v>
      </c>
      <c r="G113" s="237"/>
      <c r="H113" s="240">
        <v>240</v>
      </c>
      <c r="I113" s="241"/>
      <c r="J113" s="241"/>
      <c r="K113" s="237"/>
      <c r="L113" s="237"/>
      <c r="M113" s="242"/>
      <c r="N113" s="243"/>
      <c r="O113" s="244"/>
      <c r="P113" s="244"/>
      <c r="Q113" s="244"/>
      <c r="R113" s="244"/>
      <c r="S113" s="244"/>
      <c r="T113" s="244"/>
      <c r="U113" s="244"/>
      <c r="V113" s="244"/>
      <c r="W113" s="244"/>
      <c r="X113" s="245"/>
      <c r="Y113" s="13"/>
      <c r="Z113" s="13"/>
      <c r="AA113" s="13"/>
      <c r="AB113" s="13"/>
      <c r="AC113" s="13"/>
      <c r="AD113" s="13"/>
      <c r="AE113" s="13"/>
      <c r="AT113" s="246" t="s">
        <v>171</v>
      </c>
      <c r="AU113" s="246" t="s">
        <v>83</v>
      </c>
      <c r="AV113" s="13" t="s">
        <v>85</v>
      </c>
      <c r="AW113" s="13" t="s">
        <v>5</v>
      </c>
      <c r="AX113" s="13" t="s">
        <v>76</v>
      </c>
      <c r="AY113" s="246" t="s">
        <v>159</v>
      </c>
    </row>
    <row r="114" s="14" customFormat="1">
      <c r="A114" s="14"/>
      <c r="B114" s="247"/>
      <c r="C114" s="248"/>
      <c r="D114" s="229" t="s">
        <v>171</v>
      </c>
      <c r="E114" s="249" t="s">
        <v>20</v>
      </c>
      <c r="F114" s="250" t="s">
        <v>174</v>
      </c>
      <c r="G114" s="248"/>
      <c r="H114" s="251">
        <v>420</v>
      </c>
      <c r="I114" s="252"/>
      <c r="J114" s="252"/>
      <c r="K114" s="248"/>
      <c r="L114" s="248"/>
      <c r="M114" s="253"/>
      <c r="N114" s="254"/>
      <c r="O114" s="255"/>
      <c r="P114" s="255"/>
      <c r="Q114" s="255"/>
      <c r="R114" s="255"/>
      <c r="S114" s="255"/>
      <c r="T114" s="255"/>
      <c r="U114" s="255"/>
      <c r="V114" s="255"/>
      <c r="W114" s="255"/>
      <c r="X114" s="256"/>
      <c r="Y114" s="14"/>
      <c r="Z114" s="14"/>
      <c r="AA114" s="14"/>
      <c r="AB114" s="14"/>
      <c r="AC114" s="14"/>
      <c r="AD114" s="14"/>
      <c r="AE114" s="14"/>
      <c r="AT114" s="257" t="s">
        <v>171</v>
      </c>
      <c r="AU114" s="257" t="s">
        <v>83</v>
      </c>
      <c r="AV114" s="14" t="s">
        <v>165</v>
      </c>
      <c r="AW114" s="14" t="s">
        <v>5</v>
      </c>
      <c r="AX114" s="14" t="s">
        <v>83</v>
      </c>
      <c r="AY114" s="257" t="s">
        <v>159</v>
      </c>
    </row>
    <row r="115" s="2" customFormat="1" ht="24.15" customHeight="1">
      <c r="A115" s="39"/>
      <c r="B115" s="40"/>
      <c r="C115" s="258" t="s">
        <v>203</v>
      </c>
      <c r="D115" s="258" t="s">
        <v>195</v>
      </c>
      <c r="E115" s="259" t="s">
        <v>204</v>
      </c>
      <c r="F115" s="260" t="s">
        <v>205</v>
      </c>
      <c r="G115" s="261" t="s">
        <v>206</v>
      </c>
      <c r="H115" s="262">
        <v>1</v>
      </c>
      <c r="I115" s="263"/>
      <c r="J115" s="264"/>
      <c r="K115" s="265">
        <f>ROUND(P115*H115,2)</f>
        <v>0</v>
      </c>
      <c r="L115" s="260" t="s">
        <v>20</v>
      </c>
      <c r="M115" s="266"/>
      <c r="N115" s="267" t="s">
        <v>20</v>
      </c>
      <c r="O115" s="223" t="s">
        <v>45</v>
      </c>
      <c r="P115" s="224">
        <f>I115+J115</f>
        <v>0</v>
      </c>
      <c r="Q115" s="224">
        <f>ROUND(I115*H115,2)</f>
        <v>0</v>
      </c>
      <c r="R115" s="224">
        <f>ROUND(J115*H115,2)</f>
        <v>0</v>
      </c>
      <c r="S115" s="85"/>
      <c r="T115" s="225">
        <f>S115*H115</f>
        <v>0</v>
      </c>
      <c r="U115" s="225">
        <v>0.080000000000000002</v>
      </c>
      <c r="V115" s="225">
        <f>U115*H115</f>
        <v>0.080000000000000002</v>
      </c>
      <c r="W115" s="225">
        <v>0</v>
      </c>
      <c r="X115" s="226">
        <f>W115*H115</f>
        <v>0</v>
      </c>
      <c r="Y115" s="39"/>
      <c r="Z115" s="39"/>
      <c r="AA115" s="39"/>
      <c r="AB115" s="39"/>
      <c r="AC115" s="39"/>
      <c r="AD115" s="39"/>
      <c r="AE115" s="39"/>
      <c r="AR115" s="227" t="s">
        <v>199</v>
      </c>
      <c r="AT115" s="227" t="s">
        <v>195</v>
      </c>
      <c r="AU115" s="227" t="s">
        <v>83</v>
      </c>
      <c r="AY115" s="18" t="s">
        <v>159</v>
      </c>
      <c r="BE115" s="228">
        <f>IF(O115="základní",K115,0)</f>
        <v>0</v>
      </c>
      <c r="BF115" s="228">
        <f>IF(O115="snížená",K115,0)</f>
        <v>0</v>
      </c>
      <c r="BG115" s="228">
        <f>IF(O115="zákl. přenesená",K115,0)</f>
        <v>0</v>
      </c>
      <c r="BH115" s="228">
        <f>IF(O115="sníž. přenesená",K115,0)</f>
        <v>0</v>
      </c>
      <c r="BI115" s="228">
        <f>IF(O115="nulová",K115,0)</f>
        <v>0</v>
      </c>
      <c r="BJ115" s="18" t="s">
        <v>83</v>
      </c>
      <c r="BK115" s="228">
        <f>ROUND(P115*H115,2)</f>
        <v>0</v>
      </c>
      <c r="BL115" s="18" t="s">
        <v>165</v>
      </c>
      <c r="BM115" s="227" t="s">
        <v>207</v>
      </c>
    </row>
    <row r="116" s="2" customFormat="1">
      <c r="A116" s="39"/>
      <c r="B116" s="40"/>
      <c r="C116" s="41"/>
      <c r="D116" s="229" t="s">
        <v>167</v>
      </c>
      <c r="E116" s="41"/>
      <c r="F116" s="230" t="s">
        <v>208</v>
      </c>
      <c r="G116" s="41"/>
      <c r="H116" s="41"/>
      <c r="I116" s="231"/>
      <c r="J116" s="231"/>
      <c r="K116" s="41"/>
      <c r="L116" s="41"/>
      <c r="M116" s="45"/>
      <c r="N116" s="232"/>
      <c r="O116" s="233"/>
      <c r="P116" s="85"/>
      <c r="Q116" s="85"/>
      <c r="R116" s="85"/>
      <c r="S116" s="85"/>
      <c r="T116" s="85"/>
      <c r="U116" s="85"/>
      <c r="V116" s="85"/>
      <c r="W116" s="85"/>
      <c r="X116" s="86"/>
      <c r="Y116" s="39"/>
      <c r="Z116" s="39"/>
      <c r="AA116" s="39"/>
      <c r="AB116" s="39"/>
      <c r="AC116" s="39"/>
      <c r="AD116" s="39"/>
      <c r="AE116" s="39"/>
      <c r="AT116" s="18" t="s">
        <v>167</v>
      </c>
      <c r="AU116" s="18" t="s">
        <v>83</v>
      </c>
    </row>
    <row r="117" s="12" customFormat="1" ht="22.8" customHeight="1">
      <c r="A117" s="12"/>
      <c r="B117" s="200"/>
      <c r="C117" s="201"/>
      <c r="D117" s="202" t="s">
        <v>75</v>
      </c>
      <c r="E117" s="268" t="s">
        <v>83</v>
      </c>
      <c r="F117" s="268" t="s">
        <v>209</v>
      </c>
      <c r="G117" s="201"/>
      <c r="H117" s="201"/>
      <c r="I117" s="204"/>
      <c r="J117" s="204"/>
      <c r="K117" s="269">
        <f>BK117</f>
        <v>0</v>
      </c>
      <c r="L117" s="201"/>
      <c r="M117" s="206"/>
      <c r="N117" s="207"/>
      <c r="O117" s="208"/>
      <c r="P117" s="208"/>
      <c r="Q117" s="209">
        <f>SUM(Q118:Q149)</f>
        <v>0</v>
      </c>
      <c r="R117" s="209">
        <f>SUM(R118:R149)</f>
        <v>0</v>
      </c>
      <c r="S117" s="208"/>
      <c r="T117" s="210">
        <f>SUM(T118:T149)</f>
        <v>0</v>
      </c>
      <c r="U117" s="208"/>
      <c r="V117" s="210">
        <f>SUM(V118:V149)</f>
        <v>0</v>
      </c>
      <c r="W117" s="208"/>
      <c r="X117" s="211">
        <f>SUM(X118:X149)</f>
        <v>0</v>
      </c>
      <c r="Y117" s="12"/>
      <c r="Z117" s="12"/>
      <c r="AA117" s="12"/>
      <c r="AB117" s="12"/>
      <c r="AC117" s="12"/>
      <c r="AD117" s="12"/>
      <c r="AE117" s="12"/>
      <c r="AR117" s="212" t="s">
        <v>83</v>
      </c>
      <c r="AT117" s="213" t="s">
        <v>75</v>
      </c>
      <c r="AU117" s="213" t="s">
        <v>83</v>
      </c>
      <c r="AY117" s="212" t="s">
        <v>159</v>
      </c>
      <c r="BK117" s="214">
        <f>SUM(BK118:BK149)</f>
        <v>0</v>
      </c>
    </row>
    <row r="118" s="2" customFormat="1" ht="24.15" customHeight="1">
      <c r="A118" s="39"/>
      <c r="B118" s="40"/>
      <c r="C118" s="215" t="s">
        <v>210</v>
      </c>
      <c r="D118" s="215" t="s">
        <v>160</v>
      </c>
      <c r="E118" s="216" t="s">
        <v>211</v>
      </c>
      <c r="F118" s="217" t="s">
        <v>212</v>
      </c>
      <c r="G118" s="218" t="s">
        <v>177</v>
      </c>
      <c r="H118" s="219">
        <v>22980</v>
      </c>
      <c r="I118" s="220"/>
      <c r="J118" s="220"/>
      <c r="K118" s="221">
        <f>ROUND(P118*H118,2)</f>
        <v>0</v>
      </c>
      <c r="L118" s="217" t="s">
        <v>164</v>
      </c>
      <c r="M118" s="45"/>
      <c r="N118" s="222" t="s">
        <v>20</v>
      </c>
      <c r="O118" s="223" t="s">
        <v>45</v>
      </c>
      <c r="P118" s="224">
        <f>I118+J118</f>
        <v>0</v>
      </c>
      <c r="Q118" s="224">
        <f>ROUND(I118*H118,2)</f>
        <v>0</v>
      </c>
      <c r="R118" s="224">
        <f>ROUND(J118*H118,2)</f>
        <v>0</v>
      </c>
      <c r="S118" s="85"/>
      <c r="T118" s="225">
        <f>S118*H118</f>
        <v>0</v>
      </c>
      <c r="U118" s="225">
        <v>0</v>
      </c>
      <c r="V118" s="225">
        <f>U118*H118</f>
        <v>0</v>
      </c>
      <c r="W118" s="225">
        <v>0</v>
      </c>
      <c r="X118" s="226">
        <f>W118*H118</f>
        <v>0</v>
      </c>
      <c r="Y118" s="39"/>
      <c r="Z118" s="39"/>
      <c r="AA118" s="39"/>
      <c r="AB118" s="39"/>
      <c r="AC118" s="39"/>
      <c r="AD118" s="39"/>
      <c r="AE118" s="39"/>
      <c r="AR118" s="227" t="s">
        <v>165</v>
      </c>
      <c r="AT118" s="227" t="s">
        <v>160</v>
      </c>
      <c r="AU118" s="227" t="s">
        <v>85</v>
      </c>
      <c r="AY118" s="18" t="s">
        <v>159</v>
      </c>
      <c r="BE118" s="228">
        <f>IF(O118="základní",K118,0)</f>
        <v>0</v>
      </c>
      <c r="BF118" s="228">
        <f>IF(O118="snížená",K118,0)</f>
        <v>0</v>
      </c>
      <c r="BG118" s="228">
        <f>IF(O118="zákl. přenesená",K118,0)</f>
        <v>0</v>
      </c>
      <c r="BH118" s="228">
        <f>IF(O118="sníž. přenesená",K118,0)</f>
        <v>0</v>
      </c>
      <c r="BI118" s="228">
        <f>IF(O118="nulová",K118,0)</f>
        <v>0</v>
      </c>
      <c r="BJ118" s="18" t="s">
        <v>83</v>
      </c>
      <c r="BK118" s="228">
        <f>ROUND(P118*H118,2)</f>
        <v>0</v>
      </c>
      <c r="BL118" s="18" t="s">
        <v>165</v>
      </c>
      <c r="BM118" s="227" t="s">
        <v>213</v>
      </c>
    </row>
    <row r="119" s="2" customFormat="1">
      <c r="A119" s="39"/>
      <c r="B119" s="40"/>
      <c r="C119" s="41"/>
      <c r="D119" s="229" t="s">
        <v>167</v>
      </c>
      <c r="E119" s="41"/>
      <c r="F119" s="230" t="s">
        <v>214</v>
      </c>
      <c r="G119" s="41"/>
      <c r="H119" s="41"/>
      <c r="I119" s="231"/>
      <c r="J119" s="231"/>
      <c r="K119" s="41"/>
      <c r="L119" s="41"/>
      <c r="M119" s="45"/>
      <c r="N119" s="232"/>
      <c r="O119" s="233"/>
      <c r="P119" s="85"/>
      <c r="Q119" s="85"/>
      <c r="R119" s="85"/>
      <c r="S119" s="85"/>
      <c r="T119" s="85"/>
      <c r="U119" s="85"/>
      <c r="V119" s="85"/>
      <c r="W119" s="85"/>
      <c r="X119" s="86"/>
      <c r="Y119" s="39"/>
      <c r="Z119" s="39"/>
      <c r="AA119" s="39"/>
      <c r="AB119" s="39"/>
      <c r="AC119" s="39"/>
      <c r="AD119" s="39"/>
      <c r="AE119" s="39"/>
      <c r="AT119" s="18" t="s">
        <v>167</v>
      </c>
      <c r="AU119" s="18" t="s">
        <v>85</v>
      </c>
    </row>
    <row r="120" s="2" customFormat="1">
      <c r="A120" s="39"/>
      <c r="B120" s="40"/>
      <c r="C120" s="41"/>
      <c r="D120" s="234" t="s">
        <v>169</v>
      </c>
      <c r="E120" s="41"/>
      <c r="F120" s="235" t="s">
        <v>215</v>
      </c>
      <c r="G120" s="41"/>
      <c r="H120" s="41"/>
      <c r="I120" s="231"/>
      <c r="J120" s="231"/>
      <c r="K120" s="41"/>
      <c r="L120" s="41"/>
      <c r="M120" s="45"/>
      <c r="N120" s="232"/>
      <c r="O120" s="233"/>
      <c r="P120" s="85"/>
      <c r="Q120" s="85"/>
      <c r="R120" s="85"/>
      <c r="S120" s="85"/>
      <c r="T120" s="85"/>
      <c r="U120" s="85"/>
      <c r="V120" s="85"/>
      <c r="W120" s="85"/>
      <c r="X120" s="86"/>
      <c r="Y120" s="39"/>
      <c r="Z120" s="39"/>
      <c r="AA120" s="39"/>
      <c r="AB120" s="39"/>
      <c r="AC120" s="39"/>
      <c r="AD120" s="39"/>
      <c r="AE120" s="39"/>
      <c r="AT120" s="18" t="s">
        <v>169</v>
      </c>
      <c r="AU120" s="18" t="s">
        <v>85</v>
      </c>
    </row>
    <row r="121" s="13" customFormat="1">
      <c r="A121" s="13"/>
      <c r="B121" s="236"/>
      <c r="C121" s="237"/>
      <c r="D121" s="229" t="s">
        <v>171</v>
      </c>
      <c r="E121" s="238" t="s">
        <v>20</v>
      </c>
      <c r="F121" s="239" t="s">
        <v>216</v>
      </c>
      <c r="G121" s="237"/>
      <c r="H121" s="240">
        <v>14780</v>
      </c>
      <c r="I121" s="241"/>
      <c r="J121" s="241"/>
      <c r="K121" s="237"/>
      <c r="L121" s="237"/>
      <c r="M121" s="242"/>
      <c r="N121" s="243"/>
      <c r="O121" s="244"/>
      <c r="P121" s="244"/>
      <c r="Q121" s="244"/>
      <c r="R121" s="244"/>
      <c r="S121" s="244"/>
      <c r="T121" s="244"/>
      <c r="U121" s="244"/>
      <c r="V121" s="244"/>
      <c r="W121" s="244"/>
      <c r="X121" s="245"/>
      <c r="Y121" s="13"/>
      <c r="Z121" s="13"/>
      <c r="AA121" s="13"/>
      <c r="AB121" s="13"/>
      <c r="AC121" s="13"/>
      <c r="AD121" s="13"/>
      <c r="AE121" s="13"/>
      <c r="AT121" s="246" t="s">
        <v>171</v>
      </c>
      <c r="AU121" s="246" t="s">
        <v>85</v>
      </c>
      <c r="AV121" s="13" t="s">
        <v>85</v>
      </c>
      <c r="AW121" s="13" t="s">
        <v>5</v>
      </c>
      <c r="AX121" s="13" t="s">
        <v>76</v>
      </c>
      <c r="AY121" s="246" t="s">
        <v>159</v>
      </c>
    </row>
    <row r="122" s="13" customFormat="1">
      <c r="A122" s="13"/>
      <c r="B122" s="236"/>
      <c r="C122" s="237"/>
      <c r="D122" s="229" t="s">
        <v>171</v>
      </c>
      <c r="E122" s="238" t="s">
        <v>20</v>
      </c>
      <c r="F122" s="239" t="s">
        <v>217</v>
      </c>
      <c r="G122" s="237"/>
      <c r="H122" s="240">
        <v>4200</v>
      </c>
      <c r="I122" s="241"/>
      <c r="J122" s="241"/>
      <c r="K122" s="237"/>
      <c r="L122" s="237"/>
      <c r="M122" s="242"/>
      <c r="N122" s="243"/>
      <c r="O122" s="244"/>
      <c r="P122" s="244"/>
      <c r="Q122" s="244"/>
      <c r="R122" s="244"/>
      <c r="S122" s="244"/>
      <c r="T122" s="244"/>
      <c r="U122" s="244"/>
      <c r="V122" s="244"/>
      <c r="W122" s="244"/>
      <c r="X122" s="245"/>
      <c r="Y122" s="13"/>
      <c r="Z122" s="13"/>
      <c r="AA122" s="13"/>
      <c r="AB122" s="13"/>
      <c r="AC122" s="13"/>
      <c r="AD122" s="13"/>
      <c r="AE122" s="13"/>
      <c r="AT122" s="246" t="s">
        <v>171</v>
      </c>
      <c r="AU122" s="246" t="s">
        <v>85</v>
      </c>
      <c r="AV122" s="13" t="s">
        <v>85</v>
      </c>
      <c r="AW122" s="13" t="s">
        <v>5</v>
      </c>
      <c r="AX122" s="13" t="s">
        <v>76</v>
      </c>
      <c r="AY122" s="246" t="s">
        <v>159</v>
      </c>
    </row>
    <row r="123" s="13" customFormat="1">
      <c r="A123" s="13"/>
      <c r="B123" s="236"/>
      <c r="C123" s="237"/>
      <c r="D123" s="229" t="s">
        <v>171</v>
      </c>
      <c r="E123" s="238" t="s">
        <v>20</v>
      </c>
      <c r="F123" s="239" t="s">
        <v>218</v>
      </c>
      <c r="G123" s="237"/>
      <c r="H123" s="240">
        <v>4000</v>
      </c>
      <c r="I123" s="241"/>
      <c r="J123" s="241"/>
      <c r="K123" s="237"/>
      <c r="L123" s="237"/>
      <c r="M123" s="242"/>
      <c r="N123" s="243"/>
      <c r="O123" s="244"/>
      <c r="P123" s="244"/>
      <c r="Q123" s="244"/>
      <c r="R123" s="244"/>
      <c r="S123" s="244"/>
      <c r="T123" s="244"/>
      <c r="U123" s="244"/>
      <c r="V123" s="244"/>
      <c r="W123" s="244"/>
      <c r="X123" s="245"/>
      <c r="Y123" s="13"/>
      <c r="Z123" s="13"/>
      <c r="AA123" s="13"/>
      <c r="AB123" s="13"/>
      <c r="AC123" s="13"/>
      <c r="AD123" s="13"/>
      <c r="AE123" s="13"/>
      <c r="AT123" s="246" t="s">
        <v>171</v>
      </c>
      <c r="AU123" s="246" t="s">
        <v>85</v>
      </c>
      <c r="AV123" s="13" t="s">
        <v>85</v>
      </c>
      <c r="AW123" s="13" t="s">
        <v>5</v>
      </c>
      <c r="AX123" s="13" t="s">
        <v>76</v>
      </c>
      <c r="AY123" s="246" t="s">
        <v>159</v>
      </c>
    </row>
    <row r="124" s="14" customFormat="1">
      <c r="A124" s="14"/>
      <c r="B124" s="247"/>
      <c r="C124" s="248"/>
      <c r="D124" s="229" t="s">
        <v>171</v>
      </c>
      <c r="E124" s="249" t="s">
        <v>20</v>
      </c>
      <c r="F124" s="250" t="s">
        <v>174</v>
      </c>
      <c r="G124" s="248"/>
      <c r="H124" s="251">
        <v>22980</v>
      </c>
      <c r="I124" s="252"/>
      <c r="J124" s="252"/>
      <c r="K124" s="248"/>
      <c r="L124" s="248"/>
      <c r="M124" s="253"/>
      <c r="N124" s="254"/>
      <c r="O124" s="255"/>
      <c r="P124" s="255"/>
      <c r="Q124" s="255"/>
      <c r="R124" s="255"/>
      <c r="S124" s="255"/>
      <c r="T124" s="255"/>
      <c r="U124" s="255"/>
      <c r="V124" s="255"/>
      <c r="W124" s="255"/>
      <c r="X124" s="256"/>
      <c r="Y124" s="14"/>
      <c r="Z124" s="14"/>
      <c r="AA124" s="14"/>
      <c r="AB124" s="14"/>
      <c r="AC124" s="14"/>
      <c r="AD124" s="14"/>
      <c r="AE124" s="14"/>
      <c r="AT124" s="257" t="s">
        <v>171</v>
      </c>
      <c r="AU124" s="257" t="s">
        <v>85</v>
      </c>
      <c r="AV124" s="14" t="s">
        <v>165</v>
      </c>
      <c r="AW124" s="14" t="s">
        <v>5</v>
      </c>
      <c r="AX124" s="14" t="s">
        <v>83</v>
      </c>
      <c r="AY124" s="257" t="s">
        <v>159</v>
      </c>
    </row>
    <row r="125" s="2" customFormat="1" ht="33" customHeight="1">
      <c r="A125" s="39"/>
      <c r="B125" s="40"/>
      <c r="C125" s="215" t="s">
        <v>199</v>
      </c>
      <c r="D125" s="215" t="s">
        <v>160</v>
      </c>
      <c r="E125" s="216" t="s">
        <v>219</v>
      </c>
      <c r="F125" s="217" t="s">
        <v>220</v>
      </c>
      <c r="G125" s="218" t="s">
        <v>163</v>
      </c>
      <c r="H125" s="219">
        <v>4839</v>
      </c>
      <c r="I125" s="220"/>
      <c r="J125" s="220"/>
      <c r="K125" s="221">
        <f>ROUND(P125*H125,2)</f>
        <v>0</v>
      </c>
      <c r="L125" s="217" t="s">
        <v>164</v>
      </c>
      <c r="M125" s="45"/>
      <c r="N125" s="222" t="s">
        <v>20</v>
      </c>
      <c r="O125" s="223" t="s">
        <v>45</v>
      </c>
      <c r="P125" s="224">
        <f>I125+J125</f>
        <v>0</v>
      </c>
      <c r="Q125" s="224">
        <f>ROUND(I125*H125,2)</f>
        <v>0</v>
      </c>
      <c r="R125" s="224">
        <f>ROUND(J125*H125,2)</f>
        <v>0</v>
      </c>
      <c r="S125" s="85"/>
      <c r="T125" s="225">
        <f>S125*H125</f>
        <v>0</v>
      </c>
      <c r="U125" s="225">
        <v>0</v>
      </c>
      <c r="V125" s="225">
        <f>U125*H125</f>
        <v>0</v>
      </c>
      <c r="W125" s="225">
        <v>0</v>
      </c>
      <c r="X125" s="226">
        <f>W125*H125</f>
        <v>0</v>
      </c>
      <c r="Y125" s="39"/>
      <c r="Z125" s="39"/>
      <c r="AA125" s="39"/>
      <c r="AB125" s="39"/>
      <c r="AC125" s="39"/>
      <c r="AD125" s="39"/>
      <c r="AE125" s="39"/>
      <c r="AR125" s="227" t="s">
        <v>165</v>
      </c>
      <c r="AT125" s="227" t="s">
        <v>160</v>
      </c>
      <c r="AU125" s="227" t="s">
        <v>85</v>
      </c>
      <c r="AY125" s="18" t="s">
        <v>159</v>
      </c>
      <c r="BE125" s="228">
        <f>IF(O125="základní",K125,0)</f>
        <v>0</v>
      </c>
      <c r="BF125" s="228">
        <f>IF(O125="snížená",K125,0)</f>
        <v>0</v>
      </c>
      <c r="BG125" s="228">
        <f>IF(O125="zákl. přenesená",K125,0)</f>
        <v>0</v>
      </c>
      <c r="BH125" s="228">
        <f>IF(O125="sníž. přenesená",K125,0)</f>
        <v>0</v>
      </c>
      <c r="BI125" s="228">
        <f>IF(O125="nulová",K125,0)</f>
        <v>0</v>
      </c>
      <c r="BJ125" s="18" t="s">
        <v>83</v>
      </c>
      <c r="BK125" s="228">
        <f>ROUND(P125*H125,2)</f>
        <v>0</v>
      </c>
      <c r="BL125" s="18" t="s">
        <v>165</v>
      </c>
      <c r="BM125" s="227" t="s">
        <v>221</v>
      </c>
    </row>
    <row r="126" s="2" customFormat="1">
      <c r="A126" s="39"/>
      <c r="B126" s="40"/>
      <c r="C126" s="41"/>
      <c r="D126" s="229" t="s">
        <v>167</v>
      </c>
      <c r="E126" s="41"/>
      <c r="F126" s="230" t="s">
        <v>222</v>
      </c>
      <c r="G126" s="41"/>
      <c r="H126" s="41"/>
      <c r="I126" s="231"/>
      <c r="J126" s="231"/>
      <c r="K126" s="41"/>
      <c r="L126" s="41"/>
      <c r="M126" s="45"/>
      <c r="N126" s="232"/>
      <c r="O126" s="233"/>
      <c r="P126" s="85"/>
      <c r="Q126" s="85"/>
      <c r="R126" s="85"/>
      <c r="S126" s="85"/>
      <c r="T126" s="85"/>
      <c r="U126" s="85"/>
      <c r="V126" s="85"/>
      <c r="W126" s="85"/>
      <c r="X126" s="86"/>
      <c r="Y126" s="39"/>
      <c r="Z126" s="39"/>
      <c r="AA126" s="39"/>
      <c r="AB126" s="39"/>
      <c r="AC126" s="39"/>
      <c r="AD126" s="39"/>
      <c r="AE126" s="39"/>
      <c r="AT126" s="18" t="s">
        <v>167</v>
      </c>
      <c r="AU126" s="18" t="s">
        <v>85</v>
      </c>
    </row>
    <row r="127" s="2" customFormat="1">
      <c r="A127" s="39"/>
      <c r="B127" s="40"/>
      <c r="C127" s="41"/>
      <c r="D127" s="234" t="s">
        <v>169</v>
      </c>
      <c r="E127" s="41"/>
      <c r="F127" s="235" t="s">
        <v>223</v>
      </c>
      <c r="G127" s="41"/>
      <c r="H127" s="41"/>
      <c r="I127" s="231"/>
      <c r="J127" s="231"/>
      <c r="K127" s="41"/>
      <c r="L127" s="41"/>
      <c r="M127" s="45"/>
      <c r="N127" s="232"/>
      <c r="O127" s="233"/>
      <c r="P127" s="85"/>
      <c r="Q127" s="85"/>
      <c r="R127" s="85"/>
      <c r="S127" s="85"/>
      <c r="T127" s="85"/>
      <c r="U127" s="85"/>
      <c r="V127" s="85"/>
      <c r="W127" s="85"/>
      <c r="X127" s="86"/>
      <c r="Y127" s="39"/>
      <c r="Z127" s="39"/>
      <c r="AA127" s="39"/>
      <c r="AB127" s="39"/>
      <c r="AC127" s="39"/>
      <c r="AD127" s="39"/>
      <c r="AE127" s="39"/>
      <c r="AT127" s="18" t="s">
        <v>169</v>
      </c>
      <c r="AU127" s="18" t="s">
        <v>85</v>
      </c>
    </row>
    <row r="128" s="13" customFormat="1">
      <c r="A128" s="13"/>
      <c r="B128" s="236"/>
      <c r="C128" s="237"/>
      <c r="D128" s="229" t="s">
        <v>171</v>
      </c>
      <c r="E128" s="238" t="s">
        <v>20</v>
      </c>
      <c r="F128" s="239" t="s">
        <v>224</v>
      </c>
      <c r="G128" s="237"/>
      <c r="H128" s="240">
        <v>1800</v>
      </c>
      <c r="I128" s="241"/>
      <c r="J128" s="241"/>
      <c r="K128" s="237"/>
      <c r="L128" s="237"/>
      <c r="M128" s="242"/>
      <c r="N128" s="243"/>
      <c r="O128" s="244"/>
      <c r="P128" s="244"/>
      <c r="Q128" s="244"/>
      <c r="R128" s="244"/>
      <c r="S128" s="244"/>
      <c r="T128" s="244"/>
      <c r="U128" s="244"/>
      <c r="V128" s="244"/>
      <c r="W128" s="244"/>
      <c r="X128" s="245"/>
      <c r="Y128" s="13"/>
      <c r="Z128" s="13"/>
      <c r="AA128" s="13"/>
      <c r="AB128" s="13"/>
      <c r="AC128" s="13"/>
      <c r="AD128" s="13"/>
      <c r="AE128" s="13"/>
      <c r="AT128" s="246" t="s">
        <v>171</v>
      </c>
      <c r="AU128" s="246" t="s">
        <v>85</v>
      </c>
      <c r="AV128" s="13" t="s">
        <v>85</v>
      </c>
      <c r="AW128" s="13" t="s">
        <v>5</v>
      </c>
      <c r="AX128" s="13" t="s">
        <v>76</v>
      </c>
      <c r="AY128" s="246" t="s">
        <v>159</v>
      </c>
    </row>
    <row r="129" s="13" customFormat="1">
      <c r="A129" s="13"/>
      <c r="B129" s="236"/>
      <c r="C129" s="237"/>
      <c r="D129" s="229" t="s">
        <v>171</v>
      </c>
      <c r="E129" s="238" t="s">
        <v>20</v>
      </c>
      <c r="F129" s="239" t="s">
        <v>225</v>
      </c>
      <c r="G129" s="237"/>
      <c r="H129" s="240">
        <v>3039</v>
      </c>
      <c r="I129" s="241"/>
      <c r="J129" s="241"/>
      <c r="K129" s="237"/>
      <c r="L129" s="237"/>
      <c r="M129" s="242"/>
      <c r="N129" s="243"/>
      <c r="O129" s="244"/>
      <c r="P129" s="244"/>
      <c r="Q129" s="244"/>
      <c r="R129" s="244"/>
      <c r="S129" s="244"/>
      <c r="T129" s="244"/>
      <c r="U129" s="244"/>
      <c r="V129" s="244"/>
      <c r="W129" s="244"/>
      <c r="X129" s="245"/>
      <c r="Y129" s="13"/>
      <c r="Z129" s="13"/>
      <c r="AA129" s="13"/>
      <c r="AB129" s="13"/>
      <c r="AC129" s="13"/>
      <c r="AD129" s="13"/>
      <c r="AE129" s="13"/>
      <c r="AT129" s="246" t="s">
        <v>171</v>
      </c>
      <c r="AU129" s="246" t="s">
        <v>85</v>
      </c>
      <c r="AV129" s="13" t="s">
        <v>85</v>
      </c>
      <c r="AW129" s="13" t="s">
        <v>5</v>
      </c>
      <c r="AX129" s="13" t="s">
        <v>76</v>
      </c>
      <c r="AY129" s="246" t="s">
        <v>159</v>
      </c>
    </row>
    <row r="130" s="14" customFormat="1">
      <c r="A130" s="14"/>
      <c r="B130" s="247"/>
      <c r="C130" s="248"/>
      <c r="D130" s="229" t="s">
        <v>171</v>
      </c>
      <c r="E130" s="249" t="s">
        <v>20</v>
      </c>
      <c r="F130" s="250" t="s">
        <v>174</v>
      </c>
      <c r="G130" s="248"/>
      <c r="H130" s="251">
        <v>4839</v>
      </c>
      <c r="I130" s="252"/>
      <c r="J130" s="252"/>
      <c r="K130" s="248"/>
      <c r="L130" s="248"/>
      <c r="M130" s="253"/>
      <c r="N130" s="254"/>
      <c r="O130" s="255"/>
      <c r="P130" s="255"/>
      <c r="Q130" s="255"/>
      <c r="R130" s="255"/>
      <c r="S130" s="255"/>
      <c r="T130" s="255"/>
      <c r="U130" s="255"/>
      <c r="V130" s="255"/>
      <c r="W130" s="255"/>
      <c r="X130" s="256"/>
      <c r="Y130" s="14"/>
      <c r="Z130" s="14"/>
      <c r="AA130" s="14"/>
      <c r="AB130" s="14"/>
      <c r="AC130" s="14"/>
      <c r="AD130" s="14"/>
      <c r="AE130" s="14"/>
      <c r="AT130" s="257" t="s">
        <v>171</v>
      </c>
      <c r="AU130" s="257" t="s">
        <v>85</v>
      </c>
      <c r="AV130" s="14" t="s">
        <v>165</v>
      </c>
      <c r="AW130" s="14" t="s">
        <v>5</v>
      </c>
      <c r="AX130" s="14" t="s">
        <v>83</v>
      </c>
      <c r="AY130" s="257" t="s">
        <v>159</v>
      </c>
    </row>
    <row r="131" s="2" customFormat="1" ht="37.8" customHeight="1">
      <c r="A131" s="39"/>
      <c r="B131" s="40"/>
      <c r="C131" s="215" t="s">
        <v>226</v>
      </c>
      <c r="D131" s="215" t="s">
        <v>160</v>
      </c>
      <c r="E131" s="216" t="s">
        <v>227</v>
      </c>
      <c r="F131" s="217" t="s">
        <v>228</v>
      </c>
      <c r="G131" s="218" t="s">
        <v>163</v>
      </c>
      <c r="H131" s="219">
        <v>1400</v>
      </c>
      <c r="I131" s="220"/>
      <c r="J131" s="220"/>
      <c r="K131" s="221">
        <f>ROUND(P131*H131,2)</f>
        <v>0</v>
      </c>
      <c r="L131" s="217" t="s">
        <v>164</v>
      </c>
      <c r="M131" s="45"/>
      <c r="N131" s="222" t="s">
        <v>20</v>
      </c>
      <c r="O131" s="223" t="s">
        <v>45</v>
      </c>
      <c r="P131" s="224">
        <f>I131+J131</f>
        <v>0</v>
      </c>
      <c r="Q131" s="224">
        <f>ROUND(I131*H131,2)</f>
        <v>0</v>
      </c>
      <c r="R131" s="224">
        <f>ROUND(J131*H131,2)</f>
        <v>0</v>
      </c>
      <c r="S131" s="85"/>
      <c r="T131" s="225">
        <f>S131*H131</f>
        <v>0</v>
      </c>
      <c r="U131" s="225">
        <v>0</v>
      </c>
      <c r="V131" s="225">
        <f>U131*H131</f>
        <v>0</v>
      </c>
      <c r="W131" s="225">
        <v>0</v>
      </c>
      <c r="X131" s="226">
        <f>W131*H131</f>
        <v>0</v>
      </c>
      <c r="Y131" s="39"/>
      <c r="Z131" s="39"/>
      <c r="AA131" s="39"/>
      <c r="AB131" s="39"/>
      <c r="AC131" s="39"/>
      <c r="AD131" s="39"/>
      <c r="AE131" s="39"/>
      <c r="AR131" s="227" t="s">
        <v>165</v>
      </c>
      <c r="AT131" s="227" t="s">
        <v>160</v>
      </c>
      <c r="AU131" s="227" t="s">
        <v>85</v>
      </c>
      <c r="AY131" s="18" t="s">
        <v>159</v>
      </c>
      <c r="BE131" s="228">
        <f>IF(O131="základní",K131,0)</f>
        <v>0</v>
      </c>
      <c r="BF131" s="228">
        <f>IF(O131="snížená",K131,0)</f>
        <v>0</v>
      </c>
      <c r="BG131" s="228">
        <f>IF(O131="zákl. přenesená",K131,0)</f>
        <v>0</v>
      </c>
      <c r="BH131" s="228">
        <f>IF(O131="sníž. přenesená",K131,0)</f>
        <v>0</v>
      </c>
      <c r="BI131" s="228">
        <f>IF(O131="nulová",K131,0)</f>
        <v>0</v>
      </c>
      <c r="BJ131" s="18" t="s">
        <v>83</v>
      </c>
      <c r="BK131" s="228">
        <f>ROUND(P131*H131,2)</f>
        <v>0</v>
      </c>
      <c r="BL131" s="18" t="s">
        <v>165</v>
      </c>
      <c r="BM131" s="227" t="s">
        <v>229</v>
      </c>
    </row>
    <row r="132" s="2" customFormat="1">
      <c r="A132" s="39"/>
      <c r="B132" s="40"/>
      <c r="C132" s="41"/>
      <c r="D132" s="229" t="s">
        <v>167</v>
      </c>
      <c r="E132" s="41"/>
      <c r="F132" s="230" t="s">
        <v>230</v>
      </c>
      <c r="G132" s="41"/>
      <c r="H132" s="41"/>
      <c r="I132" s="231"/>
      <c r="J132" s="231"/>
      <c r="K132" s="41"/>
      <c r="L132" s="41"/>
      <c r="M132" s="45"/>
      <c r="N132" s="232"/>
      <c r="O132" s="233"/>
      <c r="P132" s="85"/>
      <c r="Q132" s="85"/>
      <c r="R132" s="85"/>
      <c r="S132" s="85"/>
      <c r="T132" s="85"/>
      <c r="U132" s="85"/>
      <c r="V132" s="85"/>
      <c r="W132" s="85"/>
      <c r="X132" s="86"/>
      <c r="Y132" s="39"/>
      <c r="Z132" s="39"/>
      <c r="AA132" s="39"/>
      <c r="AB132" s="39"/>
      <c r="AC132" s="39"/>
      <c r="AD132" s="39"/>
      <c r="AE132" s="39"/>
      <c r="AT132" s="18" t="s">
        <v>167</v>
      </c>
      <c r="AU132" s="18" t="s">
        <v>85</v>
      </c>
    </row>
    <row r="133" s="2" customFormat="1">
      <c r="A133" s="39"/>
      <c r="B133" s="40"/>
      <c r="C133" s="41"/>
      <c r="D133" s="234" t="s">
        <v>169</v>
      </c>
      <c r="E133" s="41"/>
      <c r="F133" s="235" t="s">
        <v>231</v>
      </c>
      <c r="G133" s="41"/>
      <c r="H133" s="41"/>
      <c r="I133" s="231"/>
      <c r="J133" s="231"/>
      <c r="K133" s="41"/>
      <c r="L133" s="41"/>
      <c r="M133" s="45"/>
      <c r="N133" s="232"/>
      <c r="O133" s="233"/>
      <c r="P133" s="85"/>
      <c r="Q133" s="85"/>
      <c r="R133" s="85"/>
      <c r="S133" s="85"/>
      <c r="T133" s="85"/>
      <c r="U133" s="85"/>
      <c r="V133" s="85"/>
      <c r="W133" s="85"/>
      <c r="X133" s="86"/>
      <c r="Y133" s="39"/>
      <c r="Z133" s="39"/>
      <c r="AA133" s="39"/>
      <c r="AB133" s="39"/>
      <c r="AC133" s="39"/>
      <c r="AD133" s="39"/>
      <c r="AE133" s="39"/>
      <c r="AT133" s="18" t="s">
        <v>169</v>
      </c>
      <c r="AU133" s="18" t="s">
        <v>85</v>
      </c>
    </row>
    <row r="134" s="13" customFormat="1">
      <c r="A134" s="13"/>
      <c r="B134" s="236"/>
      <c r="C134" s="237"/>
      <c r="D134" s="229" t="s">
        <v>171</v>
      </c>
      <c r="E134" s="238" t="s">
        <v>20</v>
      </c>
      <c r="F134" s="239" t="s">
        <v>232</v>
      </c>
      <c r="G134" s="237"/>
      <c r="H134" s="240">
        <v>1400</v>
      </c>
      <c r="I134" s="241"/>
      <c r="J134" s="241"/>
      <c r="K134" s="237"/>
      <c r="L134" s="237"/>
      <c r="M134" s="242"/>
      <c r="N134" s="243"/>
      <c r="O134" s="244"/>
      <c r="P134" s="244"/>
      <c r="Q134" s="244"/>
      <c r="R134" s="244"/>
      <c r="S134" s="244"/>
      <c r="T134" s="244"/>
      <c r="U134" s="244"/>
      <c r="V134" s="244"/>
      <c r="W134" s="244"/>
      <c r="X134" s="245"/>
      <c r="Y134" s="13"/>
      <c r="Z134" s="13"/>
      <c r="AA134" s="13"/>
      <c r="AB134" s="13"/>
      <c r="AC134" s="13"/>
      <c r="AD134" s="13"/>
      <c r="AE134" s="13"/>
      <c r="AT134" s="246" t="s">
        <v>171</v>
      </c>
      <c r="AU134" s="246" t="s">
        <v>85</v>
      </c>
      <c r="AV134" s="13" t="s">
        <v>85</v>
      </c>
      <c r="AW134" s="13" t="s">
        <v>5</v>
      </c>
      <c r="AX134" s="13" t="s">
        <v>83</v>
      </c>
      <c r="AY134" s="246" t="s">
        <v>159</v>
      </c>
    </row>
    <row r="135" s="2" customFormat="1" ht="37.8" customHeight="1">
      <c r="A135" s="39"/>
      <c r="B135" s="40"/>
      <c r="C135" s="215" t="s">
        <v>233</v>
      </c>
      <c r="D135" s="215" t="s">
        <v>160</v>
      </c>
      <c r="E135" s="216" t="s">
        <v>234</v>
      </c>
      <c r="F135" s="217" t="s">
        <v>235</v>
      </c>
      <c r="G135" s="218" t="s">
        <v>163</v>
      </c>
      <c r="H135" s="219">
        <v>400</v>
      </c>
      <c r="I135" s="220"/>
      <c r="J135" s="220"/>
      <c r="K135" s="221">
        <f>ROUND(P135*H135,2)</f>
        <v>0</v>
      </c>
      <c r="L135" s="217" t="s">
        <v>164</v>
      </c>
      <c r="M135" s="45"/>
      <c r="N135" s="222" t="s">
        <v>20</v>
      </c>
      <c r="O135" s="223" t="s">
        <v>45</v>
      </c>
      <c r="P135" s="224">
        <f>I135+J135</f>
        <v>0</v>
      </c>
      <c r="Q135" s="224">
        <f>ROUND(I135*H135,2)</f>
        <v>0</v>
      </c>
      <c r="R135" s="224">
        <f>ROUND(J135*H135,2)</f>
        <v>0</v>
      </c>
      <c r="S135" s="85"/>
      <c r="T135" s="225">
        <f>S135*H135</f>
        <v>0</v>
      </c>
      <c r="U135" s="225">
        <v>0</v>
      </c>
      <c r="V135" s="225">
        <f>U135*H135</f>
        <v>0</v>
      </c>
      <c r="W135" s="225">
        <v>0</v>
      </c>
      <c r="X135" s="226">
        <f>W135*H135</f>
        <v>0</v>
      </c>
      <c r="Y135" s="39"/>
      <c r="Z135" s="39"/>
      <c r="AA135" s="39"/>
      <c r="AB135" s="39"/>
      <c r="AC135" s="39"/>
      <c r="AD135" s="39"/>
      <c r="AE135" s="39"/>
      <c r="AR135" s="227" t="s">
        <v>165</v>
      </c>
      <c r="AT135" s="227" t="s">
        <v>160</v>
      </c>
      <c r="AU135" s="227" t="s">
        <v>85</v>
      </c>
      <c r="AY135" s="18" t="s">
        <v>159</v>
      </c>
      <c r="BE135" s="228">
        <f>IF(O135="základní",K135,0)</f>
        <v>0</v>
      </c>
      <c r="BF135" s="228">
        <f>IF(O135="snížená",K135,0)</f>
        <v>0</v>
      </c>
      <c r="BG135" s="228">
        <f>IF(O135="zákl. přenesená",K135,0)</f>
        <v>0</v>
      </c>
      <c r="BH135" s="228">
        <f>IF(O135="sníž. přenesená",K135,0)</f>
        <v>0</v>
      </c>
      <c r="BI135" s="228">
        <f>IF(O135="nulová",K135,0)</f>
        <v>0</v>
      </c>
      <c r="BJ135" s="18" t="s">
        <v>83</v>
      </c>
      <c r="BK135" s="228">
        <f>ROUND(P135*H135,2)</f>
        <v>0</v>
      </c>
      <c r="BL135" s="18" t="s">
        <v>165</v>
      </c>
      <c r="BM135" s="227" t="s">
        <v>236</v>
      </c>
    </row>
    <row r="136" s="2" customFormat="1">
      <c r="A136" s="39"/>
      <c r="B136" s="40"/>
      <c r="C136" s="41"/>
      <c r="D136" s="229" t="s">
        <v>167</v>
      </c>
      <c r="E136" s="41"/>
      <c r="F136" s="230" t="s">
        <v>237</v>
      </c>
      <c r="G136" s="41"/>
      <c r="H136" s="41"/>
      <c r="I136" s="231"/>
      <c r="J136" s="231"/>
      <c r="K136" s="41"/>
      <c r="L136" s="41"/>
      <c r="M136" s="45"/>
      <c r="N136" s="232"/>
      <c r="O136" s="233"/>
      <c r="P136" s="85"/>
      <c r="Q136" s="85"/>
      <c r="R136" s="85"/>
      <c r="S136" s="85"/>
      <c r="T136" s="85"/>
      <c r="U136" s="85"/>
      <c r="V136" s="85"/>
      <c r="W136" s="85"/>
      <c r="X136" s="86"/>
      <c r="Y136" s="39"/>
      <c r="Z136" s="39"/>
      <c r="AA136" s="39"/>
      <c r="AB136" s="39"/>
      <c r="AC136" s="39"/>
      <c r="AD136" s="39"/>
      <c r="AE136" s="39"/>
      <c r="AT136" s="18" t="s">
        <v>167</v>
      </c>
      <c r="AU136" s="18" t="s">
        <v>85</v>
      </c>
    </row>
    <row r="137" s="2" customFormat="1">
      <c r="A137" s="39"/>
      <c r="B137" s="40"/>
      <c r="C137" s="41"/>
      <c r="D137" s="234" t="s">
        <v>169</v>
      </c>
      <c r="E137" s="41"/>
      <c r="F137" s="235" t="s">
        <v>238</v>
      </c>
      <c r="G137" s="41"/>
      <c r="H137" s="41"/>
      <c r="I137" s="231"/>
      <c r="J137" s="231"/>
      <c r="K137" s="41"/>
      <c r="L137" s="41"/>
      <c r="M137" s="45"/>
      <c r="N137" s="232"/>
      <c r="O137" s="233"/>
      <c r="P137" s="85"/>
      <c r="Q137" s="85"/>
      <c r="R137" s="85"/>
      <c r="S137" s="85"/>
      <c r="T137" s="85"/>
      <c r="U137" s="85"/>
      <c r="V137" s="85"/>
      <c r="W137" s="85"/>
      <c r="X137" s="86"/>
      <c r="Y137" s="39"/>
      <c r="Z137" s="39"/>
      <c r="AA137" s="39"/>
      <c r="AB137" s="39"/>
      <c r="AC137" s="39"/>
      <c r="AD137" s="39"/>
      <c r="AE137" s="39"/>
      <c r="AT137" s="18" t="s">
        <v>169</v>
      </c>
      <c r="AU137" s="18" t="s">
        <v>85</v>
      </c>
    </row>
    <row r="138" s="13" customFormat="1">
      <c r="A138" s="13"/>
      <c r="B138" s="236"/>
      <c r="C138" s="237"/>
      <c r="D138" s="229" t="s">
        <v>171</v>
      </c>
      <c r="E138" s="238" t="s">
        <v>20</v>
      </c>
      <c r="F138" s="239" t="s">
        <v>239</v>
      </c>
      <c r="G138" s="237"/>
      <c r="H138" s="240">
        <v>400</v>
      </c>
      <c r="I138" s="241"/>
      <c r="J138" s="241"/>
      <c r="K138" s="237"/>
      <c r="L138" s="237"/>
      <c r="M138" s="242"/>
      <c r="N138" s="243"/>
      <c r="O138" s="244"/>
      <c r="P138" s="244"/>
      <c r="Q138" s="244"/>
      <c r="R138" s="244"/>
      <c r="S138" s="244"/>
      <c r="T138" s="244"/>
      <c r="U138" s="244"/>
      <c r="V138" s="244"/>
      <c r="W138" s="244"/>
      <c r="X138" s="245"/>
      <c r="Y138" s="13"/>
      <c r="Z138" s="13"/>
      <c r="AA138" s="13"/>
      <c r="AB138" s="13"/>
      <c r="AC138" s="13"/>
      <c r="AD138" s="13"/>
      <c r="AE138" s="13"/>
      <c r="AT138" s="246" t="s">
        <v>171</v>
      </c>
      <c r="AU138" s="246" t="s">
        <v>85</v>
      </c>
      <c r="AV138" s="13" t="s">
        <v>85</v>
      </c>
      <c r="AW138" s="13" t="s">
        <v>5</v>
      </c>
      <c r="AX138" s="13" t="s">
        <v>76</v>
      </c>
      <c r="AY138" s="246" t="s">
        <v>159</v>
      </c>
    </row>
    <row r="139" s="14" customFormat="1">
      <c r="A139" s="14"/>
      <c r="B139" s="247"/>
      <c r="C139" s="248"/>
      <c r="D139" s="229" t="s">
        <v>171</v>
      </c>
      <c r="E139" s="249" t="s">
        <v>20</v>
      </c>
      <c r="F139" s="250" t="s">
        <v>174</v>
      </c>
      <c r="G139" s="248"/>
      <c r="H139" s="251">
        <v>400</v>
      </c>
      <c r="I139" s="252"/>
      <c r="J139" s="252"/>
      <c r="K139" s="248"/>
      <c r="L139" s="248"/>
      <c r="M139" s="253"/>
      <c r="N139" s="254"/>
      <c r="O139" s="255"/>
      <c r="P139" s="255"/>
      <c r="Q139" s="255"/>
      <c r="R139" s="255"/>
      <c r="S139" s="255"/>
      <c r="T139" s="255"/>
      <c r="U139" s="255"/>
      <c r="V139" s="255"/>
      <c r="W139" s="255"/>
      <c r="X139" s="256"/>
      <c r="Y139" s="14"/>
      <c r="Z139" s="14"/>
      <c r="AA139" s="14"/>
      <c r="AB139" s="14"/>
      <c r="AC139" s="14"/>
      <c r="AD139" s="14"/>
      <c r="AE139" s="14"/>
      <c r="AT139" s="257" t="s">
        <v>171</v>
      </c>
      <c r="AU139" s="257" t="s">
        <v>85</v>
      </c>
      <c r="AV139" s="14" t="s">
        <v>165</v>
      </c>
      <c r="AW139" s="14" t="s">
        <v>5</v>
      </c>
      <c r="AX139" s="14" t="s">
        <v>83</v>
      </c>
      <c r="AY139" s="257" t="s">
        <v>159</v>
      </c>
    </row>
    <row r="140" s="2" customFormat="1" ht="33" customHeight="1">
      <c r="A140" s="39"/>
      <c r="B140" s="40"/>
      <c r="C140" s="215" t="s">
        <v>240</v>
      </c>
      <c r="D140" s="215" t="s">
        <v>160</v>
      </c>
      <c r="E140" s="216" t="s">
        <v>241</v>
      </c>
      <c r="F140" s="217" t="s">
        <v>242</v>
      </c>
      <c r="G140" s="218" t="s">
        <v>177</v>
      </c>
      <c r="H140" s="219">
        <v>11000</v>
      </c>
      <c r="I140" s="220"/>
      <c r="J140" s="220"/>
      <c r="K140" s="221">
        <f>ROUND(P140*H140,2)</f>
        <v>0</v>
      </c>
      <c r="L140" s="217" t="s">
        <v>164</v>
      </c>
      <c r="M140" s="45"/>
      <c r="N140" s="222" t="s">
        <v>20</v>
      </c>
      <c r="O140" s="223" t="s">
        <v>45</v>
      </c>
      <c r="P140" s="224">
        <f>I140+J140</f>
        <v>0</v>
      </c>
      <c r="Q140" s="224">
        <f>ROUND(I140*H140,2)</f>
        <v>0</v>
      </c>
      <c r="R140" s="224">
        <f>ROUND(J140*H140,2)</f>
        <v>0</v>
      </c>
      <c r="S140" s="85"/>
      <c r="T140" s="225">
        <f>S140*H140</f>
        <v>0</v>
      </c>
      <c r="U140" s="225">
        <v>0</v>
      </c>
      <c r="V140" s="225">
        <f>U140*H140</f>
        <v>0</v>
      </c>
      <c r="W140" s="225">
        <v>0</v>
      </c>
      <c r="X140" s="226">
        <f>W140*H140</f>
        <v>0</v>
      </c>
      <c r="Y140" s="39"/>
      <c r="Z140" s="39"/>
      <c r="AA140" s="39"/>
      <c r="AB140" s="39"/>
      <c r="AC140" s="39"/>
      <c r="AD140" s="39"/>
      <c r="AE140" s="39"/>
      <c r="AR140" s="227" t="s">
        <v>165</v>
      </c>
      <c r="AT140" s="227" t="s">
        <v>160</v>
      </c>
      <c r="AU140" s="227" t="s">
        <v>85</v>
      </c>
      <c r="AY140" s="18" t="s">
        <v>159</v>
      </c>
      <c r="BE140" s="228">
        <f>IF(O140="základní",K140,0)</f>
        <v>0</v>
      </c>
      <c r="BF140" s="228">
        <f>IF(O140="snížená",K140,0)</f>
        <v>0</v>
      </c>
      <c r="BG140" s="228">
        <f>IF(O140="zákl. přenesená",K140,0)</f>
        <v>0</v>
      </c>
      <c r="BH140" s="228">
        <f>IF(O140="sníž. přenesená",K140,0)</f>
        <v>0</v>
      </c>
      <c r="BI140" s="228">
        <f>IF(O140="nulová",K140,0)</f>
        <v>0</v>
      </c>
      <c r="BJ140" s="18" t="s">
        <v>83</v>
      </c>
      <c r="BK140" s="228">
        <f>ROUND(P140*H140,2)</f>
        <v>0</v>
      </c>
      <c r="BL140" s="18" t="s">
        <v>165</v>
      </c>
      <c r="BM140" s="227" t="s">
        <v>243</v>
      </c>
    </row>
    <row r="141" s="2" customFormat="1">
      <c r="A141" s="39"/>
      <c r="B141" s="40"/>
      <c r="C141" s="41"/>
      <c r="D141" s="229" t="s">
        <v>167</v>
      </c>
      <c r="E141" s="41"/>
      <c r="F141" s="230" t="s">
        <v>244</v>
      </c>
      <c r="G141" s="41"/>
      <c r="H141" s="41"/>
      <c r="I141" s="231"/>
      <c r="J141" s="231"/>
      <c r="K141" s="41"/>
      <c r="L141" s="41"/>
      <c r="M141" s="45"/>
      <c r="N141" s="232"/>
      <c r="O141" s="233"/>
      <c r="P141" s="85"/>
      <c r="Q141" s="85"/>
      <c r="R141" s="85"/>
      <c r="S141" s="85"/>
      <c r="T141" s="85"/>
      <c r="U141" s="85"/>
      <c r="V141" s="85"/>
      <c r="W141" s="85"/>
      <c r="X141" s="86"/>
      <c r="Y141" s="39"/>
      <c r="Z141" s="39"/>
      <c r="AA141" s="39"/>
      <c r="AB141" s="39"/>
      <c r="AC141" s="39"/>
      <c r="AD141" s="39"/>
      <c r="AE141" s="39"/>
      <c r="AT141" s="18" t="s">
        <v>167</v>
      </c>
      <c r="AU141" s="18" t="s">
        <v>85</v>
      </c>
    </row>
    <row r="142" s="2" customFormat="1">
      <c r="A142" s="39"/>
      <c r="B142" s="40"/>
      <c r="C142" s="41"/>
      <c r="D142" s="234" t="s">
        <v>169</v>
      </c>
      <c r="E142" s="41"/>
      <c r="F142" s="235" t="s">
        <v>245</v>
      </c>
      <c r="G142" s="41"/>
      <c r="H142" s="41"/>
      <c r="I142" s="231"/>
      <c r="J142" s="231"/>
      <c r="K142" s="41"/>
      <c r="L142" s="41"/>
      <c r="M142" s="45"/>
      <c r="N142" s="232"/>
      <c r="O142" s="233"/>
      <c r="P142" s="85"/>
      <c r="Q142" s="85"/>
      <c r="R142" s="85"/>
      <c r="S142" s="85"/>
      <c r="T142" s="85"/>
      <c r="U142" s="85"/>
      <c r="V142" s="85"/>
      <c r="W142" s="85"/>
      <c r="X142" s="86"/>
      <c r="Y142" s="39"/>
      <c r="Z142" s="39"/>
      <c r="AA142" s="39"/>
      <c r="AB142" s="39"/>
      <c r="AC142" s="39"/>
      <c r="AD142" s="39"/>
      <c r="AE142" s="39"/>
      <c r="AT142" s="18" t="s">
        <v>169</v>
      </c>
      <c r="AU142" s="18" t="s">
        <v>85</v>
      </c>
    </row>
    <row r="143" s="13" customFormat="1">
      <c r="A143" s="13"/>
      <c r="B143" s="236"/>
      <c r="C143" s="237"/>
      <c r="D143" s="229" t="s">
        <v>171</v>
      </c>
      <c r="E143" s="238" t="s">
        <v>20</v>
      </c>
      <c r="F143" s="239" t="s">
        <v>246</v>
      </c>
      <c r="G143" s="237"/>
      <c r="H143" s="240">
        <v>5000</v>
      </c>
      <c r="I143" s="241"/>
      <c r="J143" s="241"/>
      <c r="K143" s="237"/>
      <c r="L143" s="237"/>
      <c r="M143" s="242"/>
      <c r="N143" s="243"/>
      <c r="O143" s="244"/>
      <c r="P143" s="244"/>
      <c r="Q143" s="244"/>
      <c r="R143" s="244"/>
      <c r="S143" s="244"/>
      <c r="T143" s="244"/>
      <c r="U143" s="244"/>
      <c r="V143" s="244"/>
      <c r="W143" s="244"/>
      <c r="X143" s="245"/>
      <c r="Y143" s="13"/>
      <c r="Z143" s="13"/>
      <c r="AA143" s="13"/>
      <c r="AB143" s="13"/>
      <c r="AC143" s="13"/>
      <c r="AD143" s="13"/>
      <c r="AE143" s="13"/>
      <c r="AT143" s="246" t="s">
        <v>171</v>
      </c>
      <c r="AU143" s="246" t="s">
        <v>85</v>
      </c>
      <c r="AV143" s="13" t="s">
        <v>85</v>
      </c>
      <c r="AW143" s="13" t="s">
        <v>5</v>
      </c>
      <c r="AX143" s="13" t="s">
        <v>76</v>
      </c>
      <c r="AY143" s="246" t="s">
        <v>159</v>
      </c>
    </row>
    <row r="144" s="13" customFormat="1">
      <c r="A144" s="13"/>
      <c r="B144" s="236"/>
      <c r="C144" s="237"/>
      <c r="D144" s="229" t="s">
        <v>171</v>
      </c>
      <c r="E144" s="238" t="s">
        <v>20</v>
      </c>
      <c r="F144" s="239" t="s">
        <v>247</v>
      </c>
      <c r="G144" s="237"/>
      <c r="H144" s="240">
        <v>6000</v>
      </c>
      <c r="I144" s="241"/>
      <c r="J144" s="241"/>
      <c r="K144" s="237"/>
      <c r="L144" s="237"/>
      <c r="M144" s="242"/>
      <c r="N144" s="243"/>
      <c r="O144" s="244"/>
      <c r="P144" s="244"/>
      <c r="Q144" s="244"/>
      <c r="R144" s="244"/>
      <c r="S144" s="244"/>
      <c r="T144" s="244"/>
      <c r="U144" s="244"/>
      <c r="V144" s="244"/>
      <c r="W144" s="244"/>
      <c r="X144" s="245"/>
      <c r="Y144" s="13"/>
      <c r="Z144" s="13"/>
      <c r="AA144" s="13"/>
      <c r="AB144" s="13"/>
      <c r="AC144" s="13"/>
      <c r="AD144" s="13"/>
      <c r="AE144" s="13"/>
      <c r="AT144" s="246" t="s">
        <v>171</v>
      </c>
      <c r="AU144" s="246" t="s">
        <v>85</v>
      </c>
      <c r="AV144" s="13" t="s">
        <v>85</v>
      </c>
      <c r="AW144" s="13" t="s">
        <v>5</v>
      </c>
      <c r="AX144" s="13" t="s">
        <v>76</v>
      </c>
      <c r="AY144" s="246" t="s">
        <v>159</v>
      </c>
    </row>
    <row r="145" s="14" customFormat="1">
      <c r="A145" s="14"/>
      <c r="B145" s="247"/>
      <c r="C145" s="248"/>
      <c r="D145" s="229" t="s">
        <v>171</v>
      </c>
      <c r="E145" s="249" t="s">
        <v>20</v>
      </c>
      <c r="F145" s="250" t="s">
        <v>174</v>
      </c>
      <c r="G145" s="248"/>
      <c r="H145" s="251">
        <v>11000</v>
      </c>
      <c r="I145" s="252"/>
      <c r="J145" s="252"/>
      <c r="K145" s="248"/>
      <c r="L145" s="248"/>
      <c r="M145" s="253"/>
      <c r="N145" s="254"/>
      <c r="O145" s="255"/>
      <c r="P145" s="255"/>
      <c r="Q145" s="255"/>
      <c r="R145" s="255"/>
      <c r="S145" s="255"/>
      <c r="T145" s="255"/>
      <c r="U145" s="255"/>
      <c r="V145" s="255"/>
      <c r="W145" s="255"/>
      <c r="X145" s="256"/>
      <c r="Y145" s="14"/>
      <c r="Z145" s="14"/>
      <c r="AA145" s="14"/>
      <c r="AB145" s="14"/>
      <c r="AC145" s="14"/>
      <c r="AD145" s="14"/>
      <c r="AE145" s="14"/>
      <c r="AT145" s="257" t="s">
        <v>171</v>
      </c>
      <c r="AU145" s="257" t="s">
        <v>85</v>
      </c>
      <c r="AV145" s="14" t="s">
        <v>165</v>
      </c>
      <c r="AW145" s="14" t="s">
        <v>5</v>
      </c>
      <c r="AX145" s="14" t="s">
        <v>83</v>
      </c>
      <c r="AY145" s="257" t="s">
        <v>159</v>
      </c>
    </row>
    <row r="146" s="2" customFormat="1" ht="24.15" customHeight="1">
      <c r="A146" s="39"/>
      <c r="B146" s="40"/>
      <c r="C146" s="215" t="s">
        <v>9</v>
      </c>
      <c r="D146" s="215" t="s">
        <v>160</v>
      </c>
      <c r="E146" s="216" t="s">
        <v>248</v>
      </c>
      <c r="F146" s="217" t="s">
        <v>249</v>
      </c>
      <c r="G146" s="218" t="s">
        <v>177</v>
      </c>
      <c r="H146" s="219">
        <v>8000</v>
      </c>
      <c r="I146" s="220"/>
      <c r="J146" s="220"/>
      <c r="K146" s="221">
        <f>ROUND(P146*H146,2)</f>
        <v>0</v>
      </c>
      <c r="L146" s="217" t="s">
        <v>164</v>
      </c>
      <c r="M146" s="45"/>
      <c r="N146" s="222" t="s">
        <v>20</v>
      </c>
      <c r="O146" s="223" t="s">
        <v>45</v>
      </c>
      <c r="P146" s="224">
        <f>I146+J146</f>
        <v>0</v>
      </c>
      <c r="Q146" s="224">
        <f>ROUND(I146*H146,2)</f>
        <v>0</v>
      </c>
      <c r="R146" s="224">
        <f>ROUND(J146*H146,2)</f>
        <v>0</v>
      </c>
      <c r="S146" s="85"/>
      <c r="T146" s="225">
        <f>S146*H146</f>
        <v>0</v>
      </c>
      <c r="U146" s="225">
        <v>0</v>
      </c>
      <c r="V146" s="225">
        <f>U146*H146</f>
        <v>0</v>
      </c>
      <c r="W146" s="225">
        <v>0</v>
      </c>
      <c r="X146" s="226">
        <f>W146*H146</f>
        <v>0</v>
      </c>
      <c r="Y146" s="39"/>
      <c r="Z146" s="39"/>
      <c r="AA146" s="39"/>
      <c r="AB146" s="39"/>
      <c r="AC146" s="39"/>
      <c r="AD146" s="39"/>
      <c r="AE146" s="39"/>
      <c r="AR146" s="227" t="s">
        <v>165</v>
      </c>
      <c r="AT146" s="227" t="s">
        <v>160</v>
      </c>
      <c r="AU146" s="227" t="s">
        <v>85</v>
      </c>
      <c r="AY146" s="18" t="s">
        <v>159</v>
      </c>
      <c r="BE146" s="228">
        <f>IF(O146="základní",K146,0)</f>
        <v>0</v>
      </c>
      <c r="BF146" s="228">
        <f>IF(O146="snížená",K146,0)</f>
        <v>0</v>
      </c>
      <c r="BG146" s="228">
        <f>IF(O146="zákl. přenesená",K146,0)</f>
        <v>0</v>
      </c>
      <c r="BH146" s="228">
        <f>IF(O146="sníž. přenesená",K146,0)</f>
        <v>0</v>
      </c>
      <c r="BI146" s="228">
        <f>IF(O146="nulová",K146,0)</f>
        <v>0</v>
      </c>
      <c r="BJ146" s="18" t="s">
        <v>83</v>
      </c>
      <c r="BK146" s="228">
        <f>ROUND(P146*H146,2)</f>
        <v>0</v>
      </c>
      <c r="BL146" s="18" t="s">
        <v>165</v>
      </c>
      <c r="BM146" s="227" t="s">
        <v>250</v>
      </c>
    </row>
    <row r="147" s="2" customFormat="1">
      <c r="A147" s="39"/>
      <c r="B147" s="40"/>
      <c r="C147" s="41"/>
      <c r="D147" s="229" t="s">
        <v>167</v>
      </c>
      <c r="E147" s="41"/>
      <c r="F147" s="230" t="s">
        <v>251</v>
      </c>
      <c r="G147" s="41"/>
      <c r="H147" s="41"/>
      <c r="I147" s="231"/>
      <c r="J147" s="231"/>
      <c r="K147" s="41"/>
      <c r="L147" s="41"/>
      <c r="M147" s="45"/>
      <c r="N147" s="232"/>
      <c r="O147" s="233"/>
      <c r="P147" s="85"/>
      <c r="Q147" s="85"/>
      <c r="R147" s="85"/>
      <c r="S147" s="85"/>
      <c r="T147" s="85"/>
      <c r="U147" s="85"/>
      <c r="V147" s="85"/>
      <c r="W147" s="85"/>
      <c r="X147" s="86"/>
      <c r="Y147" s="39"/>
      <c r="Z147" s="39"/>
      <c r="AA147" s="39"/>
      <c r="AB147" s="39"/>
      <c r="AC147" s="39"/>
      <c r="AD147" s="39"/>
      <c r="AE147" s="39"/>
      <c r="AT147" s="18" t="s">
        <v>167</v>
      </c>
      <c r="AU147" s="18" t="s">
        <v>85</v>
      </c>
    </row>
    <row r="148" s="2" customFormat="1">
      <c r="A148" s="39"/>
      <c r="B148" s="40"/>
      <c r="C148" s="41"/>
      <c r="D148" s="234" t="s">
        <v>169</v>
      </c>
      <c r="E148" s="41"/>
      <c r="F148" s="235" t="s">
        <v>252</v>
      </c>
      <c r="G148" s="41"/>
      <c r="H148" s="41"/>
      <c r="I148" s="231"/>
      <c r="J148" s="231"/>
      <c r="K148" s="41"/>
      <c r="L148" s="41"/>
      <c r="M148" s="45"/>
      <c r="N148" s="232"/>
      <c r="O148" s="233"/>
      <c r="P148" s="85"/>
      <c r="Q148" s="85"/>
      <c r="R148" s="85"/>
      <c r="S148" s="85"/>
      <c r="T148" s="85"/>
      <c r="U148" s="85"/>
      <c r="V148" s="85"/>
      <c r="W148" s="85"/>
      <c r="X148" s="86"/>
      <c r="Y148" s="39"/>
      <c r="Z148" s="39"/>
      <c r="AA148" s="39"/>
      <c r="AB148" s="39"/>
      <c r="AC148" s="39"/>
      <c r="AD148" s="39"/>
      <c r="AE148" s="39"/>
      <c r="AT148" s="18" t="s">
        <v>169</v>
      </c>
      <c r="AU148" s="18" t="s">
        <v>85</v>
      </c>
    </row>
    <row r="149" s="13" customFormat="1">
      <c r="A149" s="13"/>
      <c r="B149" s="236"/>
      <c r="C149" s="237"/>
      <c r="D149" s="229" t="s">
        <v>171</v>
      </c>
      <c r="E149" s="238" t="s">
        <v>20</v>
      </c>
      <c r="F149" s="239" t="s">
        <v>253</v>
      </c>
      <c r="G149" s="237"/>
      <c r="H149" s="240">
        <v>8000</v>
      </c>
      <c r="I149" s="241"/>
      <c r="J149" s="241"/>
      <c r="K149" s="237"/>
      <c r="L149" s="237"/>
      <c r="M149" s="242"/>
      <c r="N149" s="243"/>
      <c r="O149" s="244"/>
      <c r="P149" s="244"/>
      <c r="Q149" s="244"/>
      <c r="R149" s="244"/>
      <c r="S149" s="244"/>
      <c r="T149" s="244"/>
      <c r="U149" s="244"/>
      <c r="V149" s="244"/>
      <c r="W149" s="244"/>
      <c r="X149" s="245"/>
      <c r="Y149" s="13"/>
      <c r="Z149" s="13"/>
      <c r="AA149" s="13"/>
      <c r="AB149" s="13"/>
      <c r="AC149" s="13"/>
      <c r="AD149" s="13"/>
      <c r="AE149" s="13"/>
      <c r="AT149" s="246" t="s">
        <v>171</v>
      </c>
      <c r="AU149" s="246" t="s">
        <v>85</v>
      </c>
      <c r="AV149" s="13" t="s">
        <v>85</v>
      </c>
      <c r="AW149" s="13" t="s">
        <v>5</v>
      </c>
      <c r="AX149" s="13" t="s">
        <v>83</v>
      </c>
      <c r="AY149" s="246" t="s">
        <v>159</v>
      </c>
    </row>
    <row r="150" s="12" customFormat="1" ht="22.8" customHeight="1">
      <c r="A150" s="12"/>
      <c r="B150" s="200"/>
      <c r="C150" s="201"/>
      <c r="D150" s="202" t="s">
        <v>75</v>
      </c>
      <c r="E150" s="268" t="s">
        <v>254</v>
      </c>
      <c r="F150" s="268" t="s">
        <v>255</v>
      </c>
      <c r="G150" s="201"/>
      <c r="H150" s="201"/>
      <c r="I150" s="204"/>
      <c r="J150" s="204"/>
      <c r="K150" s="269">
        <f>BK150</f>
        <v>0</v>
      </c>
      <c r="L150" s="201"/>
      <c r="M150" s="206"/>
      <c r="N150" s="207"/>
      <c r="O150" s="208"/>
      <c r="P150" s="208"/>
      <c r="Q150" s="209">
        <f>SUM(Q151:Q153)</f>
        <v>0</v>
      </c>
      <c r="R150" s="209">
        <f>SUM(R151:R153)</f>
        <v>0</v>
      </c>
      <c r="S150" s="208"/>
      <c r="T150" s="210">
        <f>SUM(T151:T153)</f>
        <v>0</v>
      </c>
      <c r="U150" s="208"/>
      <c r="V150" s="210">
        <f>SUM(V151:V153)</f>
        <v>0</v>
      </c>
      <c r="W150" s="208"/>
      <c r="X150" s="211">
        <f>SUM(X151:X153)</f>
        <v>0</v>
      </c>
      <c r="Y150" s="12"/>
      <c r="Z150" s="12"/>
      <c r="AA150" s="12"/>
      <c r="AB150" s="12"/>
      <c r="AC150" s="12"/>
      <c r="AD150" s="12"/>
      <c r="AE150" s="12"/>
      <c r="AR150" s="212" t="s">
        <v>83</v>
      </c>
      <c r="AT150" s="213" t="s">
        <v>75</v>
      </c>
      <c r="AU150" s="213" t="s">
        <v>83</v>
      </c>
      <c r="AY150" s="212" t="s">
        <v>159</v>
      </c>
      <c r="BK150" s="214">
        <f>SUM(BK151:BK153)</f>
        <v>0</v>
      </c>
    </row>
    <row r="151" s="2" customFormat="1">
      <c r="A151" s="39"/>
      <c r="B151" s="40"/>
      <c r="C151" s="215" t="s">
        <v>256</v>
      </c>
      <c r="D151" s="215" t="s">
        <v>160</v>
      </c>
      <c r="E151" s="216" t="s">
        <v>257</v>
      </c>
      <c r="F151" s="217" t="s">
        <v>258</v>
      </c>
      <c r="G151" s="218" t="s">
        <v>259</v>
      </c>
      <c r="H151" s="219">
        <v>0.5</v>
      </c>
      <c r="I151" s="220"/>
      <c r="J151" s="220"/>
      <c r="K151" s="221">
        <f>ROUND(P151*H151,2)</f>
        <v>0</v>
      </c>
      <c r="L151" s="217" t="s">
        <v>164</v>
      </c>
      <c r="M151" s="45"/>
      <c r="N151" s="222" t="s">
        <v>20</v>
      </c>
      <c r="O151" s="223" t="s">
        <v>45</v>
      </c>
      <c r="P151" s="224">
        <f>I151+J151</f>
        <v>0</v>
      </c>
      <c r="Q151" s="224">
        <f>ROUND(I151*H151,2)</f>
        <v>0</v>
      </c>
      <c r="R151" s="224">
        <f>ROUND(J151*H151,2)</f>
        <v>0</v>
      </c>
      <c r="S151" s="85"/>
      <c r="T151" s="225">
        <f>S151*H151</f>
        <v>0</v>
      </c>
      <c r="U151" s="225">
        <v>0</v>
      </c>
      <c r="V151" s="225">
        <f>U151*H151</f>
        <v>0</v>
      </c>
      <c r="W151" s="225">
        <v>0</v>
      </c>
      <c r="X151" s="226">
        <f>W151*H151</f>
        <v>0</v>
      </c>
      <c r="Y151" s="39"/>
      <c r="Z151" s="39"/>
      <c r="AA151" s="39"/>
      <c r="AB151" s="39"/>
      <c r="AC151" s="39"/>
      <c r="AD151" s="39"/>
      <c r="AE151" s="39"/>
      <c r="AR151" s="227" t="s">
        <v>165</v>
      </c>
      <c r="AT151" s="227" t="s">
        <v>160</v>
      </c>
      <c r="AU151" s="227" t="s">
        <v>85</v>
      </c>
      <c r="AY151" s="18" t="s">
        <v>159</v>
      </c>
      <c r="BE151" s="228">
        <f>IF(O151="základní",K151,0)</f>
        <v>0</v>
      </c>
      <c r="BF151" s="228">
        <f>IF(O151="snížená",K151,0)</f>
        <v>0</v>
      </c>
      <c r="BG151" s="228">
        <f>IF(O151="zákl. přenesená",K151,0)</f>
        <v>0</v>
      </c>
      <c r="BH151" s="228">
        <f>IF(O151="sníž. přenesená",K151,0)</f>
        <v>0</v>
      </c>
      <c r="BI151" s="228">
        <f>IF(O151="nulová",K151,0)</f>
        <v>0</v>
      </c>
      <c r="BJ151" s="18" t="s">
        <v>83</v>
      </c>
      <c r="BK151" s="228">
        <f>ROUND(P151*H151,2)</f>
        <v>0</v>
      </c>
      <c r="BL151" s="18" t="s">
        <v>165</v>
      </c>
      <c r="BM151" s="227" t="s">
        <v>260</v>
      </c>
    </row>
    <row r="152" s="2" customFormat="1">
      <c r="A152" s="39"/>
      <c r="B152" s="40"/>
      <c r="C152" s="41"/>
      <c r="D152" s="229" t="s">
        <v>167</v>
      </c>
      <c r="E152" s="41"/>
      <c r="F152" s="230" t="s">
        <v>261</v>
      </c>
      <c r="G152" s="41"/>
      <c r="H152" s="41"/>
      <c r="I152" s="231"/>
      <c r="J152" s="231"/>
      <c r="K152" s="41"/>
      <c r="L152" s="41"/>
      <c r="M152" s="45"/>
      <c r="N152" s="232"/>
      <c r="O152" s="233"/>
      <c r="P152" s="85"/>
      <c r="Q152" s="85"/>
      <c r="R152" s="85"/>
      <c r="S152" s="85"/>
      <c r="T152" s="85"/>
      <c r="U152" s="85"/>
      <c r="V152" s="85"/>
      <c r="W152" s="85"/>
      <c r="X152" s="86"/>
      <c r="Y152" s="39"/>
      <c r="Z152" s="39"/>
      <c r="AA152" s="39"/>
      <c r="AB152" s="39"/>
      <c r="AC152" s="39"/>
      <c r="AD152" s="39"/>
      <c r="AE152" s="39"/>
      <c r="AT152" s="18" t="s">
        <v>167</v>
      </c>
      <c r="AU152" s="18" t="s">
        <v>85</v>
      </c>
    </row>
    <row r="153" s="2" customFormat="1">
      <c r="A153" s="39"/>
      <c r="B153" s="40"/>
      <c r="C153" s="41"/>
      <c r="D153" s="234" t="s">
        <v>169</v>
      </c>
      <c r="E153" s="41"/>
      <c r="F153" s="235" t="s">
        <v>262</v>
      </c>
      <c r="G153" s="41"/>
      <c r="H153" s="41"/>
      <c r="I153" s="231"/>
      <c r="J153" s="231"/>
      <c r="K153" s="41"/>
      <c r="L153" s="41"/>
      <c r="M153" s="45"/>
      <c r="N153" s="270"/>
      <c r="O153" s="271"/>
      <c r="P153" s="272"/>
      <c r="Q153" s="272"/>
      <c r="R153" s="272"/>
      <c r="S153" s="272"/>
      <c r="T153" s="272"/>
      <c r="U153" s="272"/>
      <c r="V153" s="272"/>
      <c r="W153" s="272"/>
      <c r="X153" s="273"/>
      <c r="Y153" s="39"/>
      <c r="Z153" s="39"/>
      <c r="AA153" s="39"/>
      <c r="AB153" s="39"/>
      <c r="AC153" s="39"/>
      <c r="AD153" s="39"/>
      <c r="AE153" s="39"/>
      <c r="AT153" s="18" t="s">
        <v>169</v>
      </c>
      <c r="AU153" s="18" t="s">
        <v>85</v>
      </c>
    </row>
    <row r="154" s="2" customFormat="1" ht="6.96" customHeight="1">
      <c r="A154" s="39"/>
      <c r="B154" s="60"/>
      <c r="C154" s="61"/>
      <c r="D154" s="61"/>
      <c r="E154" s="61"/>
      <c r="F154" s="61"/>
      <c r="G154" s="61"/>
      <c r="H154" s="61"/>
      <c r="I154" s="61"/>
      <c r="J154" s="61"/>
      <c r="K154" s="61"/>
      <c r="L154" s="61"/>
      <c r="M154" s="45"/>
      <c r="N154" s="39"/>
      <c r="P154" s="39"/>
      <c r="Q154" s="39"/>
      <c r="R154" s="39"/>
      <c r="S154" s="39"/>
      <c r="T154" s="39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</row>
  </sheetData>
  <sheetProtection sheet="1" autoFilter="0" formatColumns="0" formatRows="0" objects="1" scenarios="1" spinCount="100000" saltValue="Og1cslay+aEgRKOxR8/Y9IaODHp1WfCiCSXlia0weDxzpS0i+VSTquR21QZ9ZGltT2mfGVqs5reaIDezxxg1cA==" hashValue="+sfj+dWUooXRoxZPhY/I47kiyC4WE8w1nqjLAVsi9XnLiF5uYEX2WXWYWwiIgZi4weZKrCI1c4UdXWHqjJzZwQ==" algorithmName="SHA-512" password="CC35"/>
  <autoFilter ref="C89:L153"/>
  <mergeCells count="12">
    <mergeCell ref="E7:H7"/>
    <mergeCell ref="E9:H9"/>
    <mergeCell ref="E11:H11"/>
    <mergeCell ref="E20:H20"/>
    <mergeCell ref="E29:H29"/>
    <mergeCell ref="E52:H52"/>
    <mergeCell ref="E54:H54"/>
    <mergeCell ref="E56:H56"/>
    <mergeCell ref="E78:H78"/>
    <mergeCell ref="E80:H80"/>
    <mergeCell ref="E82:H82"/>
    <mergeCell ref="M2:Z2"/>
  </mergeCells>
  <hyperlinks>
    <hyperlink ref="F94" r:id="rId1" display="https://podminky.urs.cz/item/CS_URS_2025_01/171103211"/>
    <hyperlink ref="F100" r:id="rId2" display="https://podminky.urs.cz/item/CS_URS_2025_01/171151101"/>
    <hyperlink ref="F106" r:id="rId3" display="https://podminky.urs.cz/item/CS_URS_2025_01/181451121"/>
    <hyperlink ref="F109" r:id="rId4" display="https://podminky.urs.cz/item/CS_URS_2025_01/181451122"/>
    <hyperlink ref="F120" r:id="rId5" display="https://podminky.urs.cz/item/CS_URS_2025_01/121151123"/>
    <hyperlink ref="F127" r:id="rId6" display="https://podminky.urs.cz/item/CS_URS_2025_01/122151106"/>
    <hyperlink ref="F133" r:id="rId7" display="https://podminky.urs.cz/item/CS_URS_2025_01/162351104"/>
    <hyperlink ref="F137" r:id="rId8" display="https://podminky.urs.cz/item/CS_URS_2025_01/162551108"/>
    <hyperlink ref="F142" r:id="rId9" display="https://podminky.urs.cz/item/CS_URS_2025_01/181351113"/>
    <hyperlink ref="F148" r:id="rId10" display="https://podminky.urs.cz/item/CS_URS_2025_01/182351133"/>
    <hyperlink ref="F153" r:id="rId11" display="https://podminky.urs.cz/item/CS_URS_2025_01/998321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8" t="s">
        <v>93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21"/>
      <c r="AT3" s="18" t="s">
        <v>85</v>
      </c>
    </row>
    <row r="4" s="1" customFormat="1" ht="24.96" customHeight="1">
      <c r="B4" s="21"/>
      <c r="D4" s="143" t="s">
        <v>124</v>
      </c>
      <c r="M4" s="21"/>
      <c r="N4" s="144" t="s">
        <v>11</v>
      </c>
      <c r="AT4" s="18" t="s">
        <v>4</v>
      </c>
    </row>
    <row r="5" s="1" customFormat="1" ht="6.96" customHeight="1">
      <c r="B5" s="21"/>
      <c r="M5" s="21"/>
    </row>
    <row r="6" s="1" customFormat="1" ht="12" customHeight="1">
      <c r="B6" s="21"/>
      <c r="D6" s="145" t="s">
        <v>17</v>
      </c>
      <c r="M6" s="21"/>
    </row>
    <row r="7" s="1" customFormat="1" ht="26.25" customHeight="1">
      <c r="B7" s="21"/>
      <c r="E7" s="146" t="str">
        <f>'Rekapitulace stavby'!K6</f>
        <v>Dyje, Drnholec - Nový Přerov, km 79,560 - 85,534, dosypání koruny LB, PB hráze</v>
      </c>
      <c r="F7" s="145"/>
      <c r="G7" s="145"/>
      <c r="H7" s="145"/>
      <c r="M7" s="21"/>
    </row>
    <row r="8" s="1" customFormat="1" ht="12" customHeight="1">
      <c r="B8" s="21"/>
      <c r="D8" s="145" t="s">
        <v>125</v>
      </c>
      <c r="M8" s="21"/>
    </row>
    <row r="9" s="2" customFormat="1" ht="16.5" customHeight="1">
      <c r="A9" s="39"/>
      <c r="B9" s="45"/>
      <c r="C9" s="39"/>
      <c r="D9" s="39"/>
      <c r="E9" s="146" t="s">
        <v>126</v>
      </c>
      <c r="F9" s="39"/>
      <c r="G9" s="39"/>
      <c r="H9" s="39"/>
      <c r="I9" s="39"/>
      <c r="J9" s="39"/>
      <c r="K9" s="39"/>
      <c r="L9" s="39"/>
      <c r="M9" s="147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5" t="s">
        <v>127</v>
      </c>
      <c r="E10" s="39"/>
      <c r="F10" s="39"/>
      <c r="G10" s="39"/>
      <c r="H10" s="39"/>
      <c r="I10" s="39"/>
      <c r="J10" s="39"/>
      <c r="K10" s="39"/>
      <c r="L10" s="39"/>
      <c r="M10" s="147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8" t="s">
        <v>263</v>
      </c>
      <c r="F11" s="39"/>
      <c r="G11" s="39"/>
      <c r="H11" s="39"/>
      <c r="I11" s="39"/>
      <c r="J11" s="39"/>
      <c r="K11" s="39"/>
      <c r="L11" s="39"/>
      <c r="M11" s="147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147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5" t="s">
        <v>19</v>
      </c>
      <c r="E13" s="39"/>
      <c r="F13" s="136" t="s">
        <v>20</v>
      </c>
      <c r="G13" s="39"/>
      <c r="H13" s="39"/>
      <c r="I13" s="145" t="s">
        <v>21</v>
      </c>
      <c r="J13" s="136" t="s">
        <v>20</v>
      </c>
      <c r="K13" s="39"/>
      <c r="L13" s="39"/>
      <c r="M13" s="147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5" t="s">
        <v>22</v>
      </c>
      <c r="E14" s="39"/>
      <c r="F14" s="136" t="s">
        <v>23</v>
      </c>
      <c r="G14" s="39"/>
      <c r="H14" s="39"/>
      <c r="I14" s="145" t="s">
        <v>24</v>
      </c>
      <c r="J14" s="149" t="str">
        <f>'Rekapitulace stavby'!AN8</f>
        <v>29. 1. 2025</v>
      </c>
      <c r="K14" s="39"/>
      <c r="L14" s="39"/>
      <c r="M14" s="147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147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5" t="s">
        <v>26</v>
      </c>
      <c r="E16" s="39"/>
      <c r="F16" s="39"/>
      <c r="G16" s="39"/>
      <c r="H16" s="39"/>
      <c r="I16" s="145" t="s">
        <v>27</v>
      </c>
      <c r="J16" s="136" t="s">
        <v>28</v>
      </c>
      <c r="K16" s="39"/>
      <c r="L16" s="39"/>
      <c r="M16" s="147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6" t="s">
        <v>29</v>
      </c>
      <c r="F17" s="39"/>
      <c r="G17" s="39"/>
      <c r="H17" s="39"/>
      <c r="I17" s="145" t="s">
        <v>30</v>
      </c>
      <c r="J17" s="136" t="s">
        <v>20</v>
      </c>
      <c r="K17" s="39"/>
      <c r="L17" s="39"/>
      <c r="M17" s="147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147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5" t="s">
        <v>31</v>
      </c>
      <c r="E19" s="39"/>
      <c r="F19" s="39"/>
      <c r="G19" s="39"/>
      <c r="H19" s="39"/>
      <c r="I19" s="145" t="s">
        <v>27</v>
      </c>
      <c r="J19" s="34" t="str">
        <f>'Rekapitulace stavby'!AN13</f>
        <v>Vyplň údaj</v>
      </c>
      <c r="K19" s="39"/>
      <c r="L19" s="39"/>
      <c r="M19" s="147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6"/>
      <c r="G20" s="136"/>
      <c r="H20" s="136"/>
      <c r="I20" s="145" t="s">
        <v>30</v>
      </c>
      <c r="J20" s="34" t="str">
        <f>'Rekapitulace stavby'!AN14</f>
        <v>Vyplň údaj</v>
      </c>
      <c r="K20" s="39"/>
      <c r="L20" s="39"/>
      <c r="M20" s="147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147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5" t="s">
        <v>33</v>
      </c>
      <c r="E22" s="39"/>
      <c r="F22" s="39"/>
      <c r="G22" s="39"/>
      <c r="H22" s="39"/>
      <c r="I22" s="145" t="s">
        <v>27</v>
      </c>
      <c r="J22" s="136" t="s">
        <v>20</v>
      </c>
      <c r="K22" s="39"/>
      <c r="L22" s="39"/>
      <c r="M22" s="147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6" t="s">
        <v>34</v>
      </c>
      <c r="F23" s="39"/>
      <c r="G23" s="39"/>
      <c r="H23" s="39"/>
      <c r="I23" s="145" t="s">
        <v>30</v>
      </c>
      <c r="J23" s="136" t="s">
        <v>20</v>
      </c>
      <c r="K23" s="39"/>
      <c r="L23" s="39"/>
      <c r="M23" s="147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147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5" t="s">
        <v>35</v>
      </c>
      <c r="E25" s="39"/>
      <c r="F25" s="39"/>
      <c r="G25" s="39"/>
      <c r="H25" s="39"/>
      <c r="I25" s="145" t="s">
        <v>27</v>
      </c>
      <c r="J25" s="136" t="s">
        <v>36</v>
      </c>
      <c r="K25" s="39"/>
      <c r="L25" s="39"/>
      <c r="M25" s="147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6" t="s">
        <v>37</v>
      </c>
      <c r="F26" s="39"/>
      <c r="G26" s="39"/>
      <c r="H26" s="39"/>
      <c r="I26" s="145" t="s">
        <v>30</v>
      </c>
      <c r="J26" s="136" t="s">
        <v>20</v>
      </c>
      <c r="K26" s="39"/>
      <c r="L26" s="39"/>
      <c r="M26" s="147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147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5" t="s">
        <v>38</v>
      </c>
      <c r="E28" s="39"/>
      <c r="F28" s="39"/>
      <c r="G28" s="39"/>
      <c r="H28" s="39"/>
      <c r="I28" s="39"/>
      <c r="J28" s="39"/>
      <c r="K28" s="39"/>
      <c r="L28" s="39"/>
      <c r="M28" s="147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0"/>
      <c r="B29" s="151"/>
      <c r="C29" s="150"/>
      <c r="D29" s="150"/>
      <c r="E29" s="152" t="s">
        <v>20</v>
      </c>
      <c r="F29" s="152"/>
      <c r="G29" s="152"/>
      <c r="H29" s="152"/>
      <c r="I29" s="150"/>
      <c r="J29" s="150"/>
      <c r="K29" s="150"/>
      <c r="L29" s="150"/>
      <c r="M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147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4"/>
      <c r="E31" s="154"/>
      <c r="F31" s="154"/>
      <c r="G31" s="154"/>
      <c r="H31" s="154"/>
      <c r="I31" s="154"/>
      <c r="J31" s="154"/>
      <c r="K31" s="154"/>
      <c r="L31" s="154"/>
      <c r="M31" s="147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>
      <c r="A32" s="39"/>
      <c r="B32" s="45"/>
      <c r="C32" s="39"/>
      <c r="D32" s="39"/>
      <c r="E32" s="145" t="s">
        <v>129</v>
      </c>
      <c r="F32" s="39"/>
      <c r="G32" s="39"/>
      <c r="H32" s="39"/>
      <c r="I32" s="39"/>
      <c r="J32" s="39"/>
      <c r="K32" s="155">
        <f>I65</f>
        <v>0</v>
      </c>
      <c r="L32" s="39"/>
      <c r="M32" s="147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>
      <c r="A33" s="39"/>
      <c r="B33" s="45"/>
      <c r="C33" s="39"/>
      <c r="D33" s="39"/>
      <c r="E33" s="145" t="s">
        <v>130</v>
      </c>
      <c r="F33" s="39"/>
      <c r="G33" s="39"/>
      <c r="H33" s="39"/>
      <c r="I33" s="39"/>
      <c r="J33" s="39"/>
      <c r="K33" s="155">
        <f>J65</f>
        <v>0</v>
      </c>
      <c r="L33" s="39"/>
      <c r="M33" s="147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56" t="s">
        <v>40</v>
      </c>
      <c r="E34" s="39"/>
      <c r="F34" s="39"/>
      <c r="G34" s="39"/>
      <c r="H34" s="39"/>
      <c r="I34" s="39"/>
      <c r="J34" s="39"/>
      <c r="K34" s="157">
        <f>ROUND(K90, 2)</f>
        <v>0</v>
      </c>
      <c r="L34" s="39"/>
      <c r="M34" s="147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54"/>
      <c r="E35" s="154"/>
      <c r="F35" s="154"/>
      <c r="G35" s="154"/>
      <c r="H35" s="154"/>
      <c r="I35" s="154"/>
      <c r="J35" s="154"/>
      <c r="K35" s="154"/>
      <c r="L35" s="154"/>
      <c r="M35" s="147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58" t="s">
        <v>42</v>
      </c>
      <c r="G36" s="39"/>
      <c r="H36" s="39"/>
      <c r="I36" s="158" t="s">
        <v>41</v>
      </c>
      <c r="J36" s="39"/>
      <c r="K36" s="158" t="s">
        <v>43</v>
      </c>
      <c r="L36" s="39"/>
      <c r="M36" s="147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59" t="s">
        <v>44</v>
      </c>
      <c r="E37" s="145" t="s">
        <v>45</v>
      </c>
      <c r="F37" s="155">
        <f>ROUND((SUM(BE90:BE155)),  2)</f>
        <v>0</v>
      </c>
      <c r="G37" s="39"/>
      <c r="H37" s="39"/>
      <c r="I37" s="160">
        <v>0.20999999999999999</v>
      </c>
      <c r="J37" s="39"/>
      <c r="K37" s="155">
        <f>ROUND(((SUM(BE90:BE155))*I37),  2)</f>
        <v>0</v>
      </c>
      <c r="L37" s="39"/>
      <c r="M37" s="147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45" t="s">
        <v>46</v>
      </c>
      <c r="F38" s="155">
        <f>ROUND((SUM(BF90:BF155)),  2)</f>
        <v>0</v>
      </c>
      <c r="G38" s="39"/>
      <c r="H38" s="39"/>
      <c r="I38" s="160">
        <v>0.12</v>
      </c>
      <c r="J38" s="39"/>
      <c r="K38" s="155">
        <f>ROUND(((SUM(BF90:BF155))*I38),  2)</f>
        <v>0</v>
      </c>
      <c r="L38" s="39"/>
      <c r="M38" s="147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5" t="s">
        <v>47</v>
      </c>
      <c r="F39" s="155">
        <f>ROUND((SUM(BG90:BG155)),  2)</f>
        <v>0</v>
      </c>
      <c r="G39" s="39"/>
      <c r="H39" s="39"/>
      <c r="I39" s="160">
        <v>0.20999999999999999</v>
      </c>
      <c r="J39" s="39"/>
      <c r="K39" s="155">
        <f>0</f>
        <v>0</v>
      </c>
      <c r="L39" s="39"/>
      <c r="M39" s="147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45" t="s">
        <v>48</v>
      </c>
      <c r="F40" s="155">
        <f>ROUND((SUM(BH90:BH155)),  2)</f>
        <v>0</v>
      </c>
      <c r="G40" s="39"/>
      <c r="H40" s="39"/>
      <c r="I40" s="160">
        <v>0.12</v>
      </c>
      <c r="J40" s="39"/>
      <c r="K40" s="155">
        <f>0</f>
        <v>0</v>
      </c>
      <c r="L40" s="39"/>
      <c r="M40" s="147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45" t="s">
        <v>49</v>
      </c>
      <c r="F41" s="155">
        <f>ROUND((SUM(BI90:BI155)),  2)</f>
        <v>0</v>
      </c>
      <c r="G41" s="39"/>
      <c r="H41" s="39"/>
      <c r="I41" s="160">
        <v>0</v>
      </c>
      <c r="J41" s="39"/>
      <c r="K41" s="155">
        <f>0</f>
        <v>0</v>
      </c>
      <c r="L41" s="39"/>
      <c r="M41" s="147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147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1"/>
      <c r="D43" s="162" t="s">
        <v>50</v>
      </c>
      <c r="E43" s="163"/>
      <c r="F43" s="163"/>
      <c r="G43" s="164" t="s">
        <v>51</v>
      </c>
      <c r="H43" s="165" t="s">
        <v>52</v>
      </c>
      <c r="I43" s="163"/>
      <c r="J43" s="163"/>
      <c r="K43" s="166">
        <f>SUM(K34:K41)</f>
        <v>0</v>
      </c>
      <c r="L43" s="167"/>
      <c r="M43" s="147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69"/>
      <c r="M44" s="147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8" s="2" customFormat="1" ht="6.96" customHeight="1">
      <c r="A48" s="39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71"/>
      <c r="M48" s="147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24.96" customHeight="1">
      <c r="A49" s="39"/>
      <c r="B49" s="40"/>
      <c r="C49" s="24" t="s">
        <v>131</v>
      </c>
      <c r="D49" s="41"/>
      <c r="E49" s="41"/>
      <c r="F49" s="41"/>
      <c r="G49" s="41"/>
      <c r="H49" s="41"/>
      <c r="I49" s="41"/>
      <c r="J49" s="41"/>
      <c r="K49" s="41"/>
      <c r="L49" s="41"/>
      <c r="M49" s="147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6.96" customHeight="1">
      <c r="A50" s="39"/>
      <c r="B50" s="40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147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17</v>
      </c>
      <c r="D51" s="41"/>
      <c r="E51" s="41"/>
      <c r="F51" s="41"/>
      <c r="G51" s="41"/>
      <c r="H51" s="41"/>
      <c r="I51" s="41"/>
      <c r="J51" s="41"/>
      <c r="K51" s="41"/>
      <c r="L51" s="41"/>
      <c r="M51" s="147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26.25" customHeight="1">
      <c r="A52" s="39"/>
      <c r="B52" s="40"/>
      <c r="C52" s="41"/>
      <c r="D52" s="41"/>
      <c r="E52" s="172" t="str">
        <f>E7</f>
        <v>Dyje, Drnholec - Nový Přerov, km 79,560 - 85,534, dosypání koruny LB, PB hráze</v>
      </c>
      <c r="F52" s="33"/>
      <c r="G52" s="33"/>
      <c r="H52" s="33"/>
      <c r="I52" s="41"/>
      <c r="J52" s="41"/>
      <c r="K52" s="41"/>
      <c r="L52" s="41"/>
      <c r="M52" s="147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1" customFormat="1" ht="12" customHeight="1">
      <c r="B53" s="22"/>
      <c r="C53" s="33" t="s">
        <v>125</v>
      </c>
      <c r="D53" s="23"/>
      <c r="E53" s="23"/>
      <c r="F53" s="23"/>
      <c r="G53" s="23"/>
      <c r="H53" s="23"/>
      <c r="I53" s="23"/>
      <c r="J53" s="23"/>
      <c r="K53" s="23"/>
      <c r="L53" s="23"/>
      <c r="M53" s="21"/>
    </row>
    <row r="54" s="2" customFormat="1" ht="16.5" customHeight="1">
      <c r="A54" s="39"/>
      <c r="B54" s="40"/>
      <c r="C54" s="41"/>
      <c r="D54" s="41"/>
      <c r="E54" s="172" t="s">
        <v>126</v>
      </c>
      <c r="F54" s="41"/>
      <c r="G54" s="41"/>
      <c r="H54" s="41"/>
      <c r="I54" s="41"/>
      <c r="J54" s="41"/>
      <c r="K54" s="41"/>
      <c r="L54" s="41"/>
      <c r="M54" s="147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2" customHeight="1">
      <c r="A55" s="39"/>
      <c r="B55" s="40"/>
      <c r="C55" s="33" t="s">
        <v>127</v>
      </c>
      <c r="D55" s="41"/>
      <c r="E55" s="41"/>
      <c r="F55" s="41"/>
      <c r="G55" s="41"/>
      <c r="H55" s="41"/>
      <c r="I55" s="41"/>
      <c r="J55" s="41"/>
      <c r="K55" s="41"/>
      <c r="L55" s="41"/>
      <c r="M55" s="147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6.5" customHeight="1">
      <c r="A56" s="39"/>
      <c r="B56" s="40"/>
      <c r="C56" s="41"/>
      <c r="D56" s="41"/>
      <c r="E56" s="70" t="str">
        <f>E11</f>
        <v>3058-19-01-2 - SO01 - HSV - BERMA + BROD</v>
      </c>
      <c r="F56" s="41"/>
      <c r="G56" s="41"/>
      <c r="H56" s="41"/>
      <c r="I56" s="41"/>
      <c r="J56" s="41"/>
      <c r="K56" s="41"/>
      <c r="L56" s="41"/>
      <c r="M56" s="147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147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2" customHeight="1">
      <c r="A58" s="39"/>
      <c r="B58" s="40"/>
      <c r="C58" s="33" t="s">
        <v>22</v>
      </c>
      <c r="D58" s="41"/>
      <c r="E58" s="41"/>
      <c r="F58" s="28" t="str">
        <f>F14</f>
        <v xml:space="preserve"> </v>
      </c>
      <c r="G58" s="41"/>
      <c r="H58" s="41"/>
      <c r="I58" s="33" t="s">
        <v>24</v>
      </c>
      <c r="J58" s="73" t="str">
        <f>IF(J14="","",J14)</f>
        <v>29. 1. 2025</v>
      </c>
      <c r="K58" s="41"/>
      <c r="L58" s="41"/>
      <c r="M58" s="147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6.96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147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5.15" customHeight="1">
      <c r="A60" s="39"/>
      <c r="B60" s="40"/>
      <c r="C60" s="33" t="s">
        <v>26</v>
      </c>
      <c r="D60" s="41"/>
      <c r="E60" s="41"/>
      <c r="F60" s="28" t="str">
        <f>E17</f>
        <v>Povodí Moravy, s.p.</v>
      </c>
      <c r="G60" s="41"/>
      <c r="H60" s="41"/>
      <c r="I60" s="33" t="s">
        <v>33</v>
      </c>
      <c r="J60" s="37" t="str">
        <f>E23</f>
        <v>Ing. Pavel Prokop</v>
      </c>
      <c r="K60" s="41"/>
      <c r="L60" s="41"/>
      <c r="M60" s="147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5.65" customHeight="1">
      <c r="A61" s="39"/>
      <c r="B61" s="40"/>
      <c r="C61" s="33" t="s">
        <v>31</v>
      </c>
      <c r="D61" s="41"/>
      <c r="E61" s="41"/>
      <c r="F61" s="28" t="str">
        <f>IF(E20="","",E20)</f>
        <v>Vyplň údaj</v>
      </c>
      <c r="G61" s="41"/>
      <c r="H61" s="41"/>
      <c r="I61" s="33" t="s">
        <v>35</v>
      </c>
      <c r="J61" s="37" t="str">
        <f>E26</f>
        <v>Agroprojekt PSO, s.r.o.</v>
      </c>
      <c r="K61" s="41"/>
      <c r="L61" s="41"/>
      <c r="M61" s="147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147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9.28" customHeight="1">
      <c r="A63" s="39"/>
      <c r="B63" s="40"/>
      <c r="C63" s="173" t="s">
        <v>132</v>
      </c>
      <c r="D63" s="174"/>
      <c r="E63" s="174"/>
      <c r="F63" s="174"/>
      <c r="G63" s="174"/>
      <c r="H63" s="174"/>
      <c r="I63" s="175" t="s">
        <v>133</v>
      </c>
      <c r="J63" s="175" t="s">
        <v>134</v>
      </c>
      <c r="K63" s="175" t="s">
        <v>135</v>
      </c>
      <c r="L63" s="174"/>
      <c r="M63" s="147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10.32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147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22.8" customHeight="1">
      <c r="A65" s="39"/>
      <c r="B65" s="40"/>
      <c r="C65" s="176" t="s">
        <v>74</v>
      </c>
      <c r="D65" s="41"/>
      <c r="E65" s="41"/>
      <c r="F65" s="41"/>
      <c r="G65" s="41"/>
      <c r="H65" s="41"/>
      <c r="I65" s="103">
        <f>Q90</f>
        <v>0</v>
      </c>
      <c r="J65" s="103">
        <f>R90</f>
        <v>0</v>
      </c>
      <c r="K65" s="103">
        <f>K90</f>
        <v>0</v>
      </c>
      <c r="L65" s="41"/>
      <c r="M65" s="147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  <c r="AU65" s="18" t="s">
        <v>136</v>
      </c>
    </row>
    <row r="66" s="9" customFormat="1" ht="24.96" customHeight="1">
      <c r="A66" s="9"/>
      <c r="B66" s="177"/>
      <c r="C66" s="178"/>
      <c r="D66" s="179" t="s">
        <v>137</v>
      </c>
      <c r="E66" s="180"/>
      <c r="F66" s="180"/>
      <c r="G66" s="180"/>
      <c r="H66" s="180"/>
      <c r="I66" s="181">
        <f>Q91</f>
        <v>0</v>
      </c>
      <c r="J66" s="181">
        <f>R91</f>
        <v>0</v>
      </c>
      <c r="K66" s="181">
        <f>K91</f>
        <v>0</v>
      </c>
      <c r="L66" s="178"/>
      <c r="M66" s="182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3"/>
      <c r="C67" s="128"/>
      <c r="D67" s="184" t="s">
        <v>138</v>
      </c>
      <c r="E67" s="185"/>
      <c r="F67" s="185"/>
      <c r="G67" s="185"/>
      <c r="H67" s="185"/>
      <c r="I67" s="186">
        <f>Q102</f>
        <v>0</v>
      </c>
      <c r="J67" s="186">
        <f>R102</f>
        <v>0</v>
      </c>
      <c r="K67" s="186">
        <f>K102</f>
        <v>0</v>
      </c>
      <c r="L67" s="128"/>
      <c r="M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8"/>
      <c r="D68" s="184" t="s">
        <v>139</v>
      </c>
      <c r="E68" s="185"/>
      <c r="F68" s="185"/>
      <c r="G68" s="185"/>
      <c r="H68" s="185"/>
      <c r="I68" s="186">
        <f>Q152</f>
        <v>0</v>
      </c>
      <c r="J68" s="186">
        <f>R152</f>
        <v>0</v>
      </c>
      <c r="K68" s="186">
        <f>K152</f>
        <v>0</v>
      </c>
      <c r="L68" s="128"/>
      <c r="M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41"/>
      <c r="M69" s="147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61"/>
      <c r="M70" s="147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63"/>
      <c r="M74" s="147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140</v>
      </c>
      <c r="D75" s="41"/>
      <c r="E75" s="41"/>
      <c r="F75" s="41"/>
      <c r="G75" s="41"/>
      <c r="H75" s="41"/>
      <c r="I75" s="41"/>
      <c r="J75" s="41"/>
      <c r="K75" s="41"/>
      <c r="L75" s="41"/>
      <c r="M75" s="147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147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17</v>
      </c>
      <c r="D77" s="41"/>
      <c r="E77" s="41"/>
      <c r="F77" s="41"/>
      <c r="G77" s="41"/>
      <c r="H77" s="41"/>
      <c r="I77" s="41"/>
      <c r="J77" s="41"/>
      <c r="K77" s="41"/>
      <c r="L77" s="41"/>
      <c r="M77" s="147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26.25" customHeight="1">
      <c r="A78" s="39"/>
      <c r="B78" s="40"/>
      <c r="C78" s="41"/>
      <c r="D78" s="41"/>
      <c r="E78" s="172" t="str">
        <f>E7</f>
        <v>Dyje, Drnholec - Nový Přerov, km 79,560 - 85,534, dosypání koruny LB, PB hráze</v>
      </c>
      <c r="F78" s="33"/>
      <c r="G78" s="33"/>
      <c r="H78" s="33"/>
      <c r="I78" s="41"/>
      <c r="J78" s="41"/>
      <c r="K78" s="41"/>
      <c r="L78" s="41"/>
      <c r="M78" s="147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" customFormat="1" ht="12" customHeight="1">
      <c r="B79" s="22"/>
      <c r="C79" s="33" t="s">
        <v>125</v>
      </c>
      <c r="D79" s="23"/>
      <c r="E79" s="23"/>
      <c r="F79" s="23"/>
      <c r="G79" s="23"/>
      <c r="H79" s="23"/>
      <c r="I79" s="23"/>
      <c r="J79" s="23"/>
      <c r="K79" s="23"/>
      <c r="L79" s="23"/>
      <c r="M79" s="21"/>
    </row>
    <row r="80" s="2" customFormat="1" ht="16.5" customHeight="1">
      <c r="A80" s="39"/>
      <c r="B80" s="40"/>
      <c r="C80" s="41"/>
      <c r="D80" s="41"/>
      <c r="E80" s="172" t="s">
        <v>126</v>
      </c>
      <c r="F80" s="41"/>
      <c r="G80" s="41"/>
      <c r="H80" s="41"/>
      <c r="I80" s="41"/>
      <c r="J80" s="41"/>
      <c r="K80" s="41"/>
      <c r="L80" s="41"/>
      <c r="M80" s="147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127</v>
      </c>
      <c r="D81" s="41"/>
      <c r="E81" s="41"/>
      <c r="F81" s="41"/>
      <c r="G81" s="41"/>
      <c r="H81" s="41"/>
      <c r="I81" s="41"/>
      <c r="J81" s="41"/>
      <c r="K81" s="41"/>
      <c r="L81" s="41"/>
      <c r="M81" s="147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70" t="str">
        <f>E11</f>
        <v>3058-19-01-2 - SO01 - HSV - BERMA + BROD</v>
      </c>
      <c r="F82" s="41"/>
      <c r="G82" s="41"/>
      <c r="H82" s="41"/>
      <c r="I82" s="41"/>
      <c r="J82" s="41"/>
      <c r="K82" s="41"/>
      <c r="L82" s="41"/>
      <c r="M82" s="147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147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22</v>
      </c>
      <c r="D84" s="41"/>
      <c r="E84" s="41"/>
      <c r="F84" s="28" t="str">
        <f>F14</f>
        <v xml:space="preserve"> </v>
      </c>
      <c r="G84" s="41"/>
      <c r="H84" s="41"/>
      <c r="I84" s="33" t="s">
        <v>24</v>
      </c>
      <c r="J84" s="73" t="str">
        <f>IF(J14="","",J14)</f>
        <v>29. 1. 2025</v>
      </c>
      <c r="K84" s="41"/>
      <c r="L84" s="41"/>
      <c r="M84" s="147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41"/>
      <c r="M85" s="147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26</v>
      </c>
      <c r="D86" s="41"/>
      <c r="E86" s="41"/>
      <c r="F86" s="28" t="str">
        <f>E17</f>
        <v>Povodí Moravy, s.p.</v>
      </c>
      <c r="G86" s="41"/>
      <c r="H86" s="41"/>
      <c r="I86" s="33" t="s">
        <v>33</v>
      </c>
      <c r="J86" s="37" t="str">
        <f>E23</f>
        <v>Ing. Pavel Prokop</v>
      </c>
      <c r="K86" s="41"/>
      <c r="L86" s="41"/>
      <c r="M86" s="147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25.65" customHeight="1">
      <c r="A87" s="39"/>
      <c r="B87" s="40"/>
      <c r="C87" s="33" t="s">
        <v>31</v>
      </c>
      <c r="D87" s="41"/>
      <c r="E87" s="41"/>
      <c r="F87" s="28" t="str">
        <f>IF(E20="","",E20)</f>
        <v>Vyplň údaj</v>
      </c>
      <c r="G87" s="41"/>
      <c r="H87" s="41"/>
      <c r="I87" s="33" t="s">
        <v>35</v>
      </c>
      <c r="J87" s="37" t="str">
        <f>E26</f>
        <v>Agroprojekt PSO, s.r.o.</v>
      </c>
      <c r="K87" s="41"/>
      <c r="L87" s="41"/>
      <c r="M87" s="147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0.32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147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11" customFormat="1" ht="29.28" customHeight="1">
      <c r="A89" s="188"/>
      <c r="B89" s="189"/>
      <c r="C89" s="190" t="s">
        <v>141</v>
      </c>
      <c r="D89" s="191" t="s">
        <v>59</v>
      </c>
      <c r="E89" s="191" t="s">
        <v>55</v>
      </c>
      <c r="F89" s="191" t="s">
        <v>56</v>
      </c>
      <c r="G89" s="191" t="s">
        <v>142</v>
      </c>
      <c r="H89" s="191" t="s">
        <v>143</v>
      </c>
      <c r="I89" s="191" t="s">
        <v>144</v>
      </c>
      <c r="J89" s="191" t="s">
        <v>145</v>
      </c>
      <c r="K89" s="191" t="s">
        <v>135</v>
      </c>
      <c r="L89" s="192" t="s">
        <v>146</v>
      </c>
      <c r="M89" s="193"/>
      <c r="N89" s="93" t="s">
        <v>20</v>
      </c>
      <c r="O89" s="94" t="s">
        <v>44</v>
      </c>
      <c r="P89" s="94" t="s">
        <v>147</v>
      </c>
      <c r="Q89" s="94" t="s">
        <v>148</v>
      </c>
      <c r="R89" s="94" t="s">
        <v>149</v>
      </c>
      <c r="S89" s="94" t="s">
        <v>150</v>
      </c>
      <c r="T89" s="94" t="s">
        <v>151</v>
      </c>
      <c r="U89" s="94" t="s">
        <v>152</v>
      </c>
      <c r="V89" s="94" t="s">
        <v>153</v>
      </c>
      <c r="W89" s="94" t="s">
        <v>154</v>
      </c>
      <c r="X89" s="95" t="s">
        <v>155</v>
      </c>
      <c r="Y89" s="188"/>
      <c r="Z89" s="188"/>
      <c r="AA89" s="188"/>
      <c r="AB89" s="188"/>
      <c r="AC89" s="188"/>
      <c r="AD89" s="188"/>
      <c r="AE89" s="188"/>
    </row>
    <row r="90" s="2" customFormat="1" ht="22.8" customHeight="1">
      <c r="A90" s="39"/>
      <c r="B90" s="40"/>
      <c r="C90" s="100" t="s">
        <v>156</v>
      </c>
      <c r="D90" s="41"/>
      <c r="E90" s="41"/>
      <c r="F90" s="41"/>
      <c r="G90" s="41"/>
      <c r="H90" s="41"/>
      <c r="I90" s="41"/>
      <c r="J90" s="41"/>
      <c r="K90" s="194">
        <f>BK90</f>
        <v>0</v>
      </c>
      <c r="L90" s="41"/>
      <c r="M90" s="45"/>
      <c r="N90" s="96"/>
      <c r="O90" s="195"/>
      <c r="P90" s="97"/>
      <c r="Q90" s="196">
        <f>Q91</f>
        <v>0</v>
      </c>
      <c r="R90" s="196">
        <f>R91</f>
        <v>0</v>
      </c>
      <c r="S90" s="97"/>
      <c r="T90" s="197">
        <f>T91</f>
        <v>0</v>
      </c>
      <c r="U90" s="97"/>
      <c r="V90" s="197">
        <f>V91</f>
        <v>62.529316500000007</v>
      </c>
      <c r="W90" s="97"/>
      <c r="X90" s="198">
        <f>X91</f>
        <v>15</v>
      </c>
      <c r="Y90" s="39"/>
      <c r="Z90" s="39"/>
      <c r="AA90" s="39"/>
      <c r="AB90" s="39"/>
      <c r="AC90" s="39"/>
      <c r="AD90" s="39"/>
      <c r="AE90" s="39"/>
      <c r="AT90" s="18" t="s">
        <v>75</v>
      </c>
      <c r="AU90" s="18" t="s">
        <v>136</v>
      </c>
      <c r="BK90" s="199">
        <f>BK91</f>
        <v>0</v>
      </c>
    </row>
    <row r="91" s="12" customFormat="1" ht="25.92" customHeight="1">
      <c r="A91" s="12"/>
      <c r="B91" s="200"/>
      <c r="C91" s="201"/>
      <c r="D91" s="202" t="s">
        <v>75</v>
      </c>
      <c r="E91" s="203" t="s">
        <v>157</v>
      </c>
      <c r="F91" s="203" t="s">
        <v>158</v>
      </c>
      <c r="G91" s="201"/>
      <c r="H91" s="201"/>
      <c r="I91" s="204"/>
      <c r="J91" s="204"/>
      <c r="K91" s="205">
        <f>BK91</f>
        <v>0</v>
      </c>
      <c r="L91" s="201"/>
      <c r="M91" s="206"/>
      <c r="N91" s="207"/>
      <c r="O91" s="208"/>
      <c r="P91" s="208"/>
      <c r="Q91" s="209">
        <f>Q92+SUM(Q93:Q102)+Q152</f>
        <v>0</v>
      </c>
      <c r="R91" s="209">
        <f>R92+SUM(R93:R102)+R152</f>
        <v>0</v>
      </c>
      <c r="S91" s="208"/>
      <c r="T91" s="210">
        <f>T92+SUM(T93:T102)+T152</f>
        <v>0</v>
      </c>
      <c r="U91" s="208"/>
      <c r="V91" s="210">
        <f>V92+SUM(V93:V102)+V152</f>
        <v>62.529316500000007</v>
      </c>
      <c r="W91" s="208"/>
      <c r="X91" s="211">
        <f>X92+SUM(X93:X102)+X152</f>
        <v>15</v>
      </c>
      <c r="Y91" s="12"/>
      <c r="Z91" s="12"/>
      <c r="AA91" s="12"/>
      <c r="AB91" s="12"/>
      <c r="AC91" s="12"/>
      <c r="AD91" s="12"/>
      <c r="AE91" s="12"/>
      <c r="AR91" s="212" t="s">
        <v>83</v>
      </c>
      <c r="AT91" s="213" t="s">
        <v>75</v>
      </c>
      <c r="AU91" s="213" t="s">
        <v>76</v>
      </c>
      <c r="AY91" s="212" t="s">
        <v>159</v>
      </c>
      <c r="BK91" s="214">
        <f>BK92+SUM(BK93:BK102)+BK152</f>
        <v>0</v>
      </c>
    </row>
    <row r="92" s="2" customFormat="1" ht="24.15" customHeight="1">
      <c r="A92" s="39"/>
      <c r="B92" s="40"/>
      <c r="C92" s="215" t="s">
        <v>83</v>
      </c>
      <c r="D92" s="215" t="s">
        <v>160</v>
      </c>
      <c r="E92" s="216" t="s">
        <v>175</v>
      </c>
      <c r="F92" s="217" t="s">
        <v>176</v>
      </c>
      <c r="G92" s="218" t="s">
        <v>177</v>
      </c>
      <c r="H92" s="219">
        <v>455</v>
      </c>
      <c r="I92" s="220"/>
      <c r="J92" s="220"/>
      <c r="K92" s="221">
        <f>ROUND(P92*H92,2)</f>
        <v>0</v>
      </c>
      <c r="L92" s="217" t="s">
        <v>164</v>
      </c>
      <c r="M92" s="45"/>
      <c r="N92" s="222" t="s">
        <v>20</v>
      </c>
      <c r="O92" s="223" t="s">
        <v>45</v>
      </c>
      <c r="P92" s="224">
        <f>I92+J92</f>
        <v>0</v>
      </c>
      <c r="Q92" s="224">
        <f>ROUND(I92*H92,2)</f>
        <v>0</v>
      </c>
      <c r="R92" s="224">
        <f>ROUND(J92*H92,2)</f>
        <v>0</v>
      </c>
      <c r="S92" s="85"/>
      <c r="T92" s="225">
        <f>S92*H92</f>
        <v>0</v>
      </c>
      <c r="U92" s="225">
        <v>0</v>
      </c>
      <c r="V92" s="225">
        <f>U92*H92</f>
        <v>0</v>
      </c>
      <c r="W92" s="225">
        <v>0</v>
      </c>
      <c r="X92" s="226">
        <f>W92*H92</f>
        <v>0</v>
      </c>
      <c r="Y92" s="39"/>
      <c r="Z92" s="39"/>
      <c r="AA92" s="39"/>
      <c r="AB92" s="39"/>
      <c r="AC92" s="39"/>
      <c r="AD92" s="39"/>
      <c r="AE92" s="39"/>
      <c r="AR92" s="227" t="s">
        <v>165</v>
      </c>
      <c r="AT92" s="227" t="s">
        <v>160</v>
      </c>
      <c r="AU92" s="227" t="s">
        <v>83</v>
      </c>
      <c r="AY92" s="18" t="s">
        <v>159</v>
      </c>
      <c r="BE92" s="228">
        <f>IF(O92="základní",K92,0)</f>
        <v>0</v>
      </c>
      <c r="BF92" s="228">
        <f>IF(O92="snížená",K92,0)</f>
        <v>0</v>
      </c>
      <c r="BG92" s="228">
        <f>IF(O92="zákl. přenesená",K92,0)</f>
        <v>0</v>
      </c>
      <c r="BH92" s="228">
        <f>IF(O92="sníž. přenesená",K92,0)</f>
        <v>0</v>
      </c>
      <c r="BI92" s="228">
        <f>IF(O92="nulová",K92,0)</f>
        <v>0</v>
      </c>
      <c r="BJ92" s="18" t="s">
        <v>83</v>
      </c>
      <c r="BK92" s="228">
        <f>ROUND(P92*H92,2)</f>
        <v>0</v>
      </c>
      <c r="BL92" s="18" t="s">
        <v>165</v>
      </c>
      <c r="BM92" s="227" t="s">
        <v>264</v>
      </c>
    </row>
    <row r="93" s="2" customFormat="1">
      <c r="A93" s="39"/>
      <c r="B93" s="40"/>
      <c r="C93" s="41"/>
      <c r="D93" s="229" t="s">
        <v>167</v>
      </c>
      <c r="E93" s="41"/>
      <c r="F93" s="230" t="s">
        <v>179</v>
      </c>
      <c r="G93" s="41"/>
      <c r="H93" s="41"/>
      <c r="I93" s="231"/>
      <c r="J93" s="231"/>
      <c r="K93" s="41"/>
      <c r="L93" s="41"/>
      <c r="M93" s="45"/>
      <c r="N93" s="232"/>
      <c r="O93" s="233"/>
      <c r="P93" s="85"/>
      <c r="Q93" s="85"/>
      <c r="R93" s="85"/>
      <c r="S93" s="85"/>
      <c r="T93" s="85"/>
      <c r="U93" s="85"/>
      <c r="V93" s="85"/>
      <c r="W93" s="85"/>
      <c r="X93" s="86"/>
      <c r="Y93" s="39"/>
      <c r="Z93" s="39"/>
      <c r="AA93" s="39"/>
      <c r="AB93" s="39"/>
      <c r="AC93" s="39"/>
      <c r="AD93" s="39"/>
      <c r="AE93" s="39"/>
      <c r="AT93" s="18" t="s">
        <v>167</v>
      </c>
      <c r="AU93" s="18" t="s">
        <v>83</v>
      </c>
    </row>
    <row r="94" s="2" customFormat="1">
      <c r="A94" s="39"/>
      <c r="B94" s="40"/>
      <c r="C94" s="41"/>
      <c r="D94" s="234" t="s">
        <v>169</v>
      </c>
      <c r="E94" s="41"/>
      <c r="F94" s="235" t="s">
        <v>180</v>
      </c>
      <c r="G94" s="41"/>
      <c r="H94" s="41"/>
      <c r="I94" s="231"/>
      <c r="J94" s="231"/>
      <c r="K94" s="41"/>
      <c r="L94" s="41"/>
      <c r="M94" s="45"/>
      <c r="N94" s="232"/>
      <c r="O94" s="233"/>
      <c r="P94" s="85"/>
      <c r="Q94" s="85"/>
      <c r="R94" s="85"/>
      <c r="S94" s="85"/>
      <c r="T94" s="85"/>
      <c r="U94" s="85"/>
      <c r="V94" s="85"/>
      <c r="W94" s="85"/>
      <c r="X94" s="86"/>
      <c r="Y94" s="39"/>
      <c r="Z94" s="39"/>
      <c r="AA94" s="39"/>
      <c r="AB94" s="39"/>
      <c r="AC94" s="39"/>
      <c r="AD94" s="39"/>
      <c r="AE94" s="39"/>
      <c r="AT94" s="18" t="s">
        <v>169</v>
      </c>
      <c r="AU94" s="18" t="s">
        <v>83</v>
      </c>
    </row>
    <row r="95" s="13" customFormat="1">
      <c r="A95" s="13"/>
      <c r="B95" s="236"/>
      <c r="C95" s="237"/>
      <c r="D95" s="229" t="s">
        <v>171</v>
      </c>
      <c r="E95" s="238" t="s">
        <v>20</v>
      </c>
      <c r="F95" s="239" t="s">
        <v>265</v>
      </c>
      <c r="G95" s="237"/>
      <c r="H95" s="240">
        <v>455</v>
      </c>
      <c r="I95" s="241"/>
      <c r="J95" s="241"/>
      <c r="K95" s="237"/>
      <c r="L95" s="237"/>
      <c r="M95" s="242"/>
      <c r="N95" s="243"/>
      <c r="O95" s="244"/>
      <c r="P95" s="244"/>
      <c r="Q95" s="244"/>
      <c r="R95" s="244"/>
      <c r="S95" s="244"/>
      <c r="T95" s="244"/>
      <c r="U95" s="244"/>
      <c r="V95" s="244"/>
      <c r="W95" s="244"/>
      <c r="X95" s="245"/>
      <c r="Y95" s="13"/>
      <c r="Z95" s="13"/>
      <c r="AA95" s="13"/>
      <c r="AB95" s="13"/>
      <c r="AC95" s="13"/>
      <c r="AD95" s="13"/>
      <c r="AE95" s="13"/>
      <c r="AT95" s="246" t="s">
        <v>171</v>
      </c>
      <c r="AU95" s="246" t="s">
        <v>83</v>
      </c>
      <c r="AV95" s="13" t="s">
        <v>85</v>
      </c>
      <c r="AW95" s="13" t="s">
        <v>5</v>
      </c>
      <c r="AX95" s="13" t="s">
        <v>83</v>
      </c>
      <c r="AY95" s="246" t="s">
        <v>159</v>
      </c>
    </row>
    <row r="96" s="2" customFormat="1" ht="24.15" customHeight="1">
      <c r="A96" s="39"/>
      <c r="B96" s="40"/>
      <c r="C96" s="215" t="s">
        <v>85</v>
      </c>
      <c r="D96" s="215" t="s">
        <v>160</v>
      </c>
      <c r="E96" s="216" t="s">
        <v>184</v>
      </c>
      <c r="F96" s="217" t="s">
        <v>185</v>
      </c>
      <c r="G96" s="218" t="s">
        <v>177</v>
      </c>
      <c r="H96" s="219">
        <v>32500</v>
      </c>
      <c r="I96" s="220"/>
      <c r="J96" s="220"/>
      <c r="K96" s="221">
        <f>ROUND(P96*H96,2)</f>
        <v>0</v>
      </c>
      <c r="L96" s="217" t="s">
        <v>164</v>
      </c>
      <c r="M96" s="45"/>
      <c r="N96" s="222" t="s">
        <v>20</v>
      </c>
      <c r="O96" s="223" t="s">
        <v>45</v>
      </c>
      <c r="P96" s="224">
        <f>I96+J96</f>
        <v>0</v>
      </c>
      <c r="Q96" s="224">
        <f>ROUND(I96*H96,2)</f>
        <v>0</v>
      </c>
      <c r="R96" s="224">
        <f>ROUND(J96*H96,2)</f>
        <v>0</v>
      </c>
      <c r="S96" s="85"/>
      <c r="T96" s="225">
        <f>S96*H96</f>
        <v>0</v>
      </c>
      <c r="U96" s="225">
        <v>0</v>
      </c>
      <c r="V96" s="225">
        <f>U96*H96</f>
        <v>0</v>
      </c>
      <c r="W96" s="225">
        <v>0</v>
      </c>
      <c r="X96" s="226">
        <f>W96*H96</f>
        <v>0</v>
      </c>
      <c r="Y96" s="39"/>
      <c r="Z96" s="39"/>
      <c r="AA96" s="39"/>
      <c r="AB96" s="39"/>
      <c r="AC96" s="39"/>
      <c r="AD96" s="39"/>
      <c r="AE96" s="39"/>
      <c r="AR96" s="227" t="s">
        <v>165</v>
      </c>
      <c r="AT96" s="227" t="s">
        <v>160</v>
      </c>
      <c r="AU96" s="227" t="s">
        <v>83</v>
      </c>
      <c r="AY96" s="18" t="s">
        <v>159</v>
      </c>
      <c r="BE96" s="228">
        <f>IF(O96="základní",K96,0)</f>
        <v>0</v>
      </c>
      <c r="BF96" s="228">
        <f>IF(O96="snížená",K96,0)</f>
        <v>0</v>
      </c>
      <c r="BG96" s="228">
        <f>IF(O96="zákl. přenesená",K96,0)</f>
        <v>0</v>
      </c>
      <c r="BH96" s="228">
        <f>IF(O96="sníž. přenesená",K96,0)</f>
        <v>0</v>
      </c>
      <c r="BI96" s="228">
        <f>IF(O96="nulová",K96,0)</f>
        <v>0</v>
      </c>
      <c r="BJ96" s="18" t="s">
        <v>83</v>
      </c>
      <c r="BK96" s="228">
        <f>ROUND(P96*H96,2)</f>
        <v>0</v>
      </c>
      <c r="BL96" s="18" t="s">
        <v>165</v>
      </c>
      <c r="BM96" s="227" t="s">
        <v>186</v>
      </c>
    </row>
    <row r="97" s="2" customFormat="1">
      <c r="A97" s="39"/>
      <c r="B97" s="40"/>
      <c r="C97" s="41"/>
      <c r="D97" s="229" t="s">
        <v>167</v>
      </c>
      <c r="E97" s="41"/>
      <c r="F97" s="230" t="s">
        <v>187</v>
      </c>
      <c r="G97" s="41"/>
      <c r="H97" s="41"/>
      <c r="I97" s="231"/>
      <c r="J97" s="231"/>
      <c r="K97" s="41"/>
      <c r="L97" s="41"/>
      <c r="M97" s="45"/>
      <c r="N97" s="232"/>
      <c r="O97" s="233"/>
      <c r="P97" s="85"/>
      <c r="Q97" s="85"/>
      <c r="R97" s="85"/>
      <c r="S97" s="85"/>
      <c r="T97" s="85"/>
      <c r="U97" s="85"/>
      <c r="V97" s="85"/>
      <c r="W97" s="85"/>
      <c r="X97" s="86"/>
      <c r="Y97" s="39"/>
      <c r="Z97" s="39"/>
      <c r="AA97" s="39"/>
      <c r="AB97" s="39"/>
      <c r="AC97" s="39"/>
      <c r="AD97" s="39"/>
      <c r="AE97" s="39"/>
      <c r="AT97" s="18" t="s">
        <v>167</v>
      </c>
      <c r="AU97" s="18" t="s">
        <v>83</v>
      </c>
    </row>
    <row r="98" s="2" customFormat="1">
      <c r="A98" s="39"/>
      <c r="B98" s="40"/>
      <c r="C98" s="41"/>
      <c r="D98" s="234" t="s">
        <v>169</v>
      </c>
      <c r="E98" s="41"/>
      <c r="F98" s="235" t="s">
        <v>188</v>
      </c>
      <c r="G98" s="41"/>
      <c r="H98" s="41"/>
      <c r="I98" s="231"/>
      <c r="J98" s="231"/>
      <c r="K98" s="41"/>
      <c r="L98" s="41"/>
      <c r="M98" s="45"/>
      <c r="N98" s="232"/>
      <c r="O98" s="233"/>
      <c r="P98" s="85"/>
      <c r="Q98" s="85"/>
      <c r="R98" s="85"/>
      <c r="S98" s="85"/>
      <c r="T98" s="85"/>
      <c r="U98" s="85"/>
      <c r="V98" s="85"/>
      <c r="W98" s="85"/>
      <c r="X98" s="86"/>
      <c r="Y98" s="39"/>
      <c r="Z98" s="39"/>
      <c r="AA98" s="39"/>
      <c r="AB98" s="39"/>
      <c r="AC98" s="39"/>
      <c r="AD98" s="39"/>
      <c r="AE98" s="39"/>
      <c r="AT98" s="18" t="s">
        <v>169</v>
      </c>
      <c r="AU98" s="18" t="s">
        <v>83</v>
      </c>
    </row>
    <row r="99" s="2" customFormat="1" ht="24.15" customHeight="1">
      <c r="A99" s="39"/>
      <c r="B99" s="40"/>
      <c r="C99" s="258" t="s">
        <v>183</v>
      </c>
      <c r="D99" s="258" t="s">
        <v>195</v>
      </c>
      <c r="E99" s="259" t="s">
        <v>196</v>
      </c>
      <c r="F99" s="260" t="s">
        <v>197</v>
      </c>
      <c r="G99" s="261" t="s">
        <v>198</v>
      </c>
      <c r="H99" s="262">
        <v>975</v>
      </c>
      <c r="I99" s="263"/>
      <c r="J99" s="264"/>
      <c r="K99" s="265">
        <f>ROUND(P99*H99,2)</f>
        <v>0</v>
      </c>
      <c r="L99" s="260" t="s">
        <v>164</v>
      </c>
      <c r="M99" s="266"/>
      <c r="N99" s="267" t="s">
        <v>20</v>
      </c>
      <c r="O99" s="223" t="s">
        <v>45</v>
      </c>
      <c r="P99" s="224">
        <f>I99+J99</f>
        <v>0</v>
      </c>
      <c r="Q99" s="224">
        <f>ROUND(I99*H99,2)</f>
        <v>0</v>
      </c>
      <c r="R99" s="224">
        <f>ROUND(J99*H99,2)</f>
        <v>0</v>
      </c>
      <c r="S99" s="85"/>
      <c r="T99" s="225">
        <f>S99*H99</f>
        <v>0</v>
      </c>
      <c r="U99" s="225">
        <v>0.001</v>
      </c>
      <c r="V99" s="225">
        <f>U99*H99</f>
        <v>0.97499999999999998</v>
      </c>
      <c r="W99" s="225">
        <v>0</v>
      </c>
      <c r="X99" s="226">
        <f>W99*H99</f>
        <v>0</v>
      </c>
      <c r="Y99" s="39"/>
      <c r="Z99" s="39"/>
      <c r="AA99" s="39"/>
      <c r="AB99" s="39"/>
      <c r="AC99" s="39"/>
      <c r="AD99" s="39"/>
      <c r="AE99" s="39"/>
      <c r="AR99" s="227" t="s">
        <v>199</v>
      </c>
      <c r="AT99" s="227" t="s">
        <v>195</v>
      </c>
      <c r="AU99" s="227" t="s">
        <v>83</v>
      </c>
      <c r="AY99" s="18" t="s">
        <v>159</v>
      </c>
      <c r="BE99" s="228">
        <f>IF(O99="základní",K99,0)</f>
        <v>0</v>
      </c>
      <c r="BF99" s="228">
        <f>IF(O99="snížená",K99,0)</f>
        <v>0</v>
      </c>
      <c r="BG99" s="228">
        <f>IF(O99="zákl. přenesená",K99,0)</f>
        <v>0</v>
      </c>
      <c r="BH99" s="228">
        <f>IF(O99="sníž. přenesená",K99,0)</f>
        <v>0</v>
      </c>
      <c r="BI99" s="228">
        <f>IF(O99="nulová",K99,0)</f>
        <v>0</v>
      </c>
      <c r="BJ99" s="18" t="s">
        <v>83</v>
      </c>
      <c r="BK99" s="228">
        <f>ROUND(P99*H99,2)</f>
        <v>0</v>
      </c>
      <c r="BL99" s="18" t="s">
        <v>165</v>
      </c>
      <c r="BM99" s="227" t="s">
        <v>200</v>
      </c>
    </row>
    <row r="100" s="2" customFormat="1">
      <c r="A100" s="39"/>
      <c r="B100" s="40"/>
      <c r="C100" s="41"/>
      <c r="D100" s="229" t="s">
        <v>167</v>
      </c>
      <c r="E100" s="41"/>
      <c r="F100" s="230" t="s">
        <v>197</v>
      </c>
      <c r="G100" s="41"/>
      <c r="H100" s="41"/>
      <c r="I100" s="231"/>
      <c r="J100" s="231"/>
      <c r="K100" s="41"/>
      <c r="L100" s="41"/>
      <c r="M100" s="45"/>
      <c r="N100" s="232"/>
      <c r="O100" s="233"/>
      <c r="P100" s="85"/>
      <c r="Q100" s="85"/>
      <c r="R100" s="85"/>
      <c r="S100" s="85"/>
      <c r="T100" s="85"/>
      <c r="U100" s="85"/>
      <c r="V100" s="85"/>
      <c r="W100" s="85"/>
      <c r="X100" s="86"/>
      <c r="Y100" s="39"/>
      <c r="Z100" s="39"/>
      <c r="AA100" s="39"/>
      <c r="AB100" s="39"/>
      <c r="AC100" s="39"/>
      <c r="AD100" s="39"/>
      <c r="AE100" s="39"/>
      <c r="AT100" s="18" t="s">
        <v>167</v>
      </c>
      <c r="AU100" s="18" t="s">
        <v>83</v>
      </c>
    </row>
    <row r="101" s="13" customFormat="1">
      <c r="A101" s="13"/>
      <c r="B101" s="236"/>
      <c r="C101" s="237"/>
      <c r="D101" s="229" t="s">
        <v>171</v>
      </c>
      <c r="E101" s="238" t="s">
        <v>20</v>
      </c>
      <c r="F101" s="239" t="s">
        <v>266</v>
      </c>
      <c r="G101" s="237"/>
      <c r="H101" s="240">
        <v>975</v>
      </c>
      <c r="I101" s="241"/>
      <c r="J101" s="241"/>
      <c r="K101" s="237"/>
      <c r="L101" s="237"/>
      <c r="M101" s="242"/>
      <c r="N101" s="243"/>
      <c r="O101" s="244"/>
      <c r="P101" s="244"/>
      <c r="Q101" s="244"/>
      <c r="R101" s="244"/>
      <c r="S101" s="244"/>
      <c r="T101" s="244"/>
      <c r="U101" s="244"/>
      <c r="V101" s="244"/>
      <c r="W101" s="244"/>
      <c r="X101" s="245"/>
      <c r="Y101" s="13"/>
      <c r="Z101" s="13"/>
      <c r="AA101" s="13"/>
      <c r="AB101" s="13"/>
      <c r="AC101" s="13"/>
      <c r="AD101" s="13"/>
      <c r="AE101" s="13"/>
      <c r="AT101" s="246" t="s">
        <v>171</v>
      </c>
      <c r="AU101" s="246" t="s">
        <v>83</v>
      </c>
      <c r="AV101" s="13" t="s">
        <v>85</v>
      </c>
      <c r="AW101" s="13" t="s">
        <v>5</v>
      </c>
      <c r="AX101" s="13" t="s">
        <v>83</v>
      </c>
      <c r="AY101" s="246" t="s">
        <v>159</v>
      </c>
    </row>
    <row r="102" s="12" customFormat="1" ht="22.8" customHeight="1">
      <c r="A102" s="12"/>
      <c r="B102" s="200"/>
      <c r="C102" s="201"/>
      <c r="D102" s="202" t="s">
        <v>75</v>
      </c>
      <c r="E102" s="268" t="s">
        <v>83</v>
      </c>
      <c r="F102" s="268" t="s">
        <v>209</v>
      </c>
      <c r="G102" s="201"/>
      <c r="H102" s="201"/>
      <c r="I102" s="204"/>
      <c r="J102" s="204"/>
      <c r="K102" s="269">
        <f>BK102</f>
        <v>0</v>
      </c>
      <c r="L102" s="201"/>
      <c r="M102" s="206"/>
      <c r="N102" s="207"/>
      <c r="O102" s="208"/>
      <c r="P102" s="208"/>
      <c r="Q102" s="209">
        <f>SUM(Q103:Q151)</f>
        <v>0</v>
      </c>
      <c r="R102" s="209">
        <f>SUM(R103:R151)</f>
        <v>0</v>
      </c>
      <c r="S102" s="208"/>
      <c r="T102" s="210">
        <f>SUM(T103:T151)</f>
        <v>0</v>
      </c>
      <c r="U102" s="208"/>
      <c r="V102" s="210">
        <f>SUM(V103:V151)</f>
        <v>61.554316500000006</v>
      </c>
      <c r="W102" s="208"/>
      <c r="X102" s="211">
        <f>SUM(X103:X151)</f>
        <v>15</v>
      </c>
      <c r="Y102" s="12"/>
      <c r="Z102" s="12"/>
      <c r="AA102" s="12"/>
      <c r="AB102" s="12"/>
      <c r="AC102" s="12"/>
      <c r="AD102" s="12"/>
      <c r="AE102" s="12"/>
      <c r="AR102" s="212" t="s">
        <v>83</v>
      </c>
      <c r="AT102" s="213" t="s">
        <v>75</v>
      </c>
      <c r="AU102" s="213" t="s">
        <v>83</v>
      </c>
      <c r="AY102" s="212" t="s">
        <v>159</v>
      </c>
      <c r="BK102" s="214">
        <f>SUM(BK103:BK151)</f>
        <v>0</v>
      </c>
    </row>
    <row r="103" s="2" customFormat="1" ht="24.15" customHeight="1">
      <c r="A103" s="39"/>
      <c r="B103" s="40"/>
      <c r="C103" s="215" t="s">
        <v>165</v>
      </c>
      <c r="D103" s="215" t="s">
        <v>160</v>
      </c>
      <c r="E103" s="216" t="s">
        <v>267</v>
      </c>
      <c r="F103" s="217" t="s">
        <v>268</v>
      </c>
      <c r="G103" s="218" t="s">
        <v>269</v>
      </c>
      <c r="H103" s="219">
        <v>40</v>
      </c>
      <c r="I103" s="220"/>
      <c r="J103" s="220"/>
      <c r="K103" s="221">
        <f>ROUND(P103*H103,2)</f>
        <v>0</v>
      </c>
      <c r="L103" s="217" t="s">
        <v>164</v>
      </c>
      <c r="M103" s="45"/>
      <c r="N103" s="222" t="s">
        <v>20</v>
      </c>
      <c r="O103" s="223" t="s">
        <v>45</v>
      </c>
      <c r="P103" s="224">
        <f>I103+J103</f>
        <v>0</v>
      </c>
      <c r="Q103" s="224">
        <f>ROUND(I103*H103,2)</f>
        <v>0</v>
      </c>
      <c r="R103" s="224">
        <f>ROUND(J103*H103,2)</f>
        <v>0</v>
      </c>
      <c r="S103" s="85"/>
      <c r="T103" s="225">
        <f>S103*H103</f>
        <v>0</v>
      </c>
      <c r="U103" s="225">
        <v>0.017500000000000002</v>
      </c>
      <c r="V103" s="225">
        <f>U103*H103</f>
        <v>0.70000000000000007</v>
      </c>
      <c r="W103" s="225">
        <v>0</v>
      </c>
      <c r="X103" s="226">
        <f>W103*H103</f>
        <v>0</v>
      </c>
      <c r="Y103" s="39"/>
      <c r="Z103" s="39"/>
      <c r="AA103" s="39"/>
      <c r="AB103" s="39"/>
      <c r="AC103" s="39"/>
      <c r="AD103" s="39"/>
      <c r="AE103" s="39"/>
      <c r="AR103" s="227" t="s">
        <v>165</v>
      </c>
      <c r="AT103" s="227" t="s">
        <v>160</v>
      </c>
      <c r="AU103" s="227" t="s">
        <v>85</v>
      </c>
      <c r="AY103" s="18" t="s">
        <v>159</v>
      </c>
      <c r="BE103" s="228">
        <f>IF(O103="základní",K103,0)</f>
        <v>0</v>
      </c>
      <c r="BF103" s="228">
        <f>IF(O103="snížená",K103,0)</f>
        <v>0</v>
      </c>
      <c r="BG103" s="228">
        <f>IF(O103="zákl. přenesená",K103,0)</f>
        <v>0</v>
      </c>
      <c r="BH103" s="228">
        <f>IF(O103="sníž. přenesená",K103,0)</f>
        <v>0</v>
      </c>
      <c r="BI103" s="228">
        <f>IF(O103="nulová",K103,0)</f>
        <v>0</v>
      </c>
      <c r="BJ103" s="18" t="s">
        <v>83</v>
      </c>
      <c r="BK103" s="228">
        <f>ROUND(P103*H103,2)</f>
        <v>0</v>
      </c>
      <c r="BL103" s="18" t="s">
        <v>165</v>
      </c>
      <c r="BM103" s="227" t="s">
        <v>270</v>
      </c>
    </row>
    <row r="104" s="2" customFormat="1">
      <c r="A104" s="39"/>
      <c r="B104" s="40"/>
      <c r="C104" s="41"/>
      <c r="D104" s="229" t="s">
        <v>167</v>
      </c>
      <c r="E104" s="41"/>
      <c r="F104" s="230" t="s">
        <v>271</v>
      </c>
      <c r="G104" s="41"/>
      <c r="H104" s="41"/>
      <c r="I104" s="231"/>
      <c r="J104" s="231"/>
      <c r="K104" s="41"/>
      <c r="L104" s="41"/>
      <c r="M104" s="45"/>
      <c r="N104" s="232"/>
      <c r="O104" s="233"/>
      <c r="P104" s="85"/>
      <c r="Q104" s="85"/>
      <c r="R104" s="85"/>
      <c r="S104" s="85"/>
      <c r="T104" s="85"/>
      <c r="U104" s="85"/>
      <c r="V104" s="85"/>
      <c r="W104" s="85"/>
      <c r="X104" s="86"/>
      <c r="Y104" s="39"/>
      <c r="Z104" s="39"/>
      <c r="AA104" s="39"/>
      <c r="AB104" s="39"/>
      <c r="AC104" s="39"/>
      <c r="AD104" s="39"/>
      <c r="AE104" s="39"/>
      <c r="AT104" s="18" t="s">
        <v>167</v>
      </c>
      <c r="AU104" s="18" t="s">
        <v>85</v>
      </c>
    </row>
    <row r="105" s="2" customFormat="1">
      <c r="A105" s="39"/>
      <c r="B105" s="40"/>
      <c r="C105" s="41"/>
      <c r="D105" s="234" t="s">
        <v>169</v>
      </c>
      <c r="E105" s="41"/>
      <c r="F105" s="235" t="s">
        <v>272</v>
      </c>
      <c r="G105" s="41"/>
      <c r="H105" s="41"/>
      <c r="I105" s="231"/>
      <c r="J105" s="231"/>
      <c r="K105" s="41"/>
      <c r="L105" s="41"/>
      <c r="M105" s="45"/>
      <c r="N105" s="232"/>
      <c r="O105" s="233"/>
      <c r="P105" s="85"/>
      <c r="Q105" s="85"/>
      <c r="R105" s="85"/>
      <c r="S105" s="85"/>
      <c r="T105" s="85"/>
      <c r="U105" s="85"/>
      <c r="V105" s="85"/>
      <c r="W105" s="85"/>
      <c r="X105" s="86"/>
      <c r="Y105" s="39"/>
      <c r="Z105" s="39"/>
      <c r="AA105" s="39"/>
      <c r="AB105" s="39"/>
      <c r="AC105" s="39"/>
      <c r="AD105" s="39"/>
      <c r="AE105" s="39"/>
      <c r="AT105" s="18" t="s">
        <v>169</v>
      </c>
      <c r="AU105" s="18" t="s">
        <v>85</v>
      </c>
    </row>
    <row r="106" s="2" customFormat="1" ht="24.15" customHeight="1">
      <c r="A106" s="39"/>
      <c r="B106" s="40"/>
      <c r="C106" s="215" t="s">
        <v>194</v>
      </c>
      <c r="D106" s="215" t="s">
        <v>160</v>
      </c>
      <c r="E106" s="216" t="s">
        <v>211</v>
      </c>
      <c r="F106" s="217" t="s">
        <v>212</v>
      </c>
      <c r="G106" s="218" t="s">
        <v>177</v>
      </c>
      <c r="H106" s="219">
        <v>32500</v>
      </c>
      <c r="I106" s="220"/>
      <c r="J106" s="220"/>
      <c r="K106" s="221">
        <f>ROUND(P106*H106,2)</f>
        <v>0</v>
      </c>
      <c r="L106" s="217" t="s">
        <v>164</v>
      </c>
      <c r="M106" s="45"/>
      <c r="N106" s="222" t="s">
        <v>20</v>
      </c>
      <c r="O106" s="223" t="s">
        <v>45</v>
      </c>
      <c r="P106" s="224">
        <f>I106+J106</f>
        <v>0</v>
      </c>
      <c r="Q106" s="224">
        <f>ROUND(I106*H106,2)</f>
        <v>0</v>
      </c>
      <c r="R106" s="224">
        <f>ROUND(J106*H106,2)</f>
        <v>0</v>
      </c>
      <c r="S106" s="85"/>
      <c r="T106" s="225">
        <f>S106*H106</f>
        <v>0</v>
      </c>
      <c r="U106" s="225">
        <v>0</v>
      </c>
      <c r="V106" s="225">
        <f>U106*H106</f>
        <v>0</v>
      </c>
      <c r="W106" s="225">
        <v>0</v>
      </c>
      <c r="X106" s="226">
        <f>W106*H106</f>
        <v>0</v>
      </c>
      <c r="Y106" s="39"/>
      <c r="Z106" s="39"/>
      <c r="AA106" s="39"/>
      <c r="AB106" s="39"/>
      <c r="AC106" s="39"/>
      <c r="AD106" s="39"/>
      <c r="AE106" s="39"/>
      <c r="AR106" s="227" t="s">
        <v>165</v>
      </c>
      <c r="AT106" s="227" t="s">
        <v>160</v>
      </c>
      <c r="AU106" s="227" t="s">
        <v>85</v>
      </c>
      <c r="AY106" s="18" t="s">
        <v>159</v>
      </c>
      <c r="BE106" s="228">
        <f>IF(O106="základní",K106,0)</f>
        <v>0</v>
      </c>
      <c r="BF106" s="228">
        <f>IF(O106="snížená",K106,0)</f>
        <v>0</v>
      </c>
      <c r="BG106" s="228">
        <f>IF(O106="zákl. přenesená",K106,0)</f>
        <v>0</v>
      </c>
      <c r="BH106" s="228">
        <f>IF(O106="sníž. přenesená",K106,0)</f>
        <v>0</v>
      </c>
      <c r="BI106" s="228">
        <f>IF(O106="nulová",K106,0)</f>
        <v>0</v>
      </c>
      <c r="BJ106" s="18" t="s">
        <v>83</v>
      </c>
      <c r="BK106" s="228">
        <f>ROUND(P106*H106,2)</f>
        <v>0</v>
      </c>
      <c r="BL106" s="18" t="s">
        <v>165</v>
      </c>
      <c r="BM106" s="227" t="s">
        <v>273</v>
      </c>
    </row>
    <row r="107" s="2" customFormat="1">
      <c r="A107" s="39"/>
      <c r="B107" s="40"/>
      <c r="C107" s="41"/>
      <c r="D107" s="229" t="s">
        <v>167</v>
      </c>
      <c r="E107" s="41"/>
      <c r="F107" s="230" t="s">
        <v>214</v>
      </c>
      <c r="G107" s="41"/>
      <c r="H107" s="41"/>
      <c r="I107" s="231"/>
      <c r="J107" s="231"/>
      <c r="K107" s="41"/>
      <c r="L107" s="41"/>
      <c r="M107" s="45"/>
      <c r="N107" s="232"/>
      <c r="O107" s="233"/>
      <c r="P107" s="85"/>
      <c r="Q107" s="85"/>
      <c r="R107" s="85"/>
      <c r="S107" s="85"/>
      <c r="T107" s="85"/>
      <c r="U107" s="85"/>
      <c r="V107" s="85"/>
      <c r="W107" s="85"/>
      <c r="X107" s="86"/>
      <c r="Y107" s="39"/>
      <c r="Z107" s="39"/>
      <c r="AA107" s="39"/>
      <c r="AB107" s="39"/>
      <c r="AC107" s="39"/>
      <c r="AD107" s="39"/>
      <c r="AE107" s="39"/>
      <c r="AT107" s="18" t="s">
        <v>167</v>
      </c>
      <c r="AU107" s="18" t="s">
        <v>85</v>
      </c>
    </row>
    <row r="108" s="2" customFormat="1">
      <c r="A108" s="39"/>
      <c r="B108" s="40"/>
      <c r="C108" s="41"/>
      <c r="D108" s="234" t="s">
        <v>169</v>
      </c>
      <c r="E108" s="41"/>
      <c r="F108" s="235" t="s">
        <v>215</v>
      </c>
      <c r="G108" s="41"/>
      <c r="H108" s="41"/>
      <c r="I108" s="231"/>
      <c r="J108" s="231"/>
      <c r="K108" s="41"/>
      <c r="L108" s="41"/>
      <c r="M108" s="45"/>
      <c r="N108" s="232"/>
      <c r="O108" s="233"/>
      <c r="P108" s="85"/>
      <c r="Q108" s="85"/>
      <c r="R108" s="85"/>
      <c r="S108" s="85"/>
      <c r="T108" s="85"/>
      <c r="U108" s="85"/>
      <c r="V108" s="85"/>
      <c r="W108" s="85"/>
      <c r="X108" s="86"/>
      <c r="Y108" s="39"/>
      <c r="Z108" s="39"/>
      <c r="AA108" s="39"/>
      <c r="AB108" s="39"/>
      <c r="AC108" s="39"/>
      <c r="AD108" s="39"/>
      <c r="AE108" s="39"/>
      <c r="AT108" s="18" t="s">
        <v>169</v>
      </c>
      <c r="AU108" s="18" t="s">
        <v>85</v>
      </c>
    </row>
    <row r="109" s="13" customFormat="1">
      <c r="A109" s="13"/>
      <c r="B109" s="236"/>
      <c r="C109" s="237"/>
      <c r="D109" s="229" t="s">
        <v>171</v>
      </c>
      <c r="E109" s="238" t="s">
        <v>20</v>
      </c>
      <c r="F109" s="239" t="s">
        <v>274</v>
      </c>
      <c r="G109" s="237"/>
      <c r="H109" s="240">
        <v>32500</v>
      </c>
      <c r="I109" s="241"/>
      <c r="J109" s="241"/>
      <c r="K109" s="237"/>
      <c r="L109" s="237"/>
      <c r="M109" s="242"/>
      <c r="N109" s="243"/>
      <c r="O109" s="244"/>
      <c r="P109" s="244"/>
      <c r="Q109" s="244"/>
      <c r="R109" s="244"/>
      <c r="S109" s="244"/>
      <c r="T109" s="244"/>
      <c r="U109" s="244"/>
      <c r="V109" s="244"/>
      <c r="W109" s="244"/>
      <c r="X109" s="245"/>
      <c r="Y109" s="13"/>
      <c r="Z109" s="13"/>
      <c r="AA109" s="13"/>
      <c r="AB109" s="13"/>
      <c r="AC109" s="13"/>
      <c r="AD109" s="13"/>
      <c r="AE109" s="13"/>
      <c r="AT109" s="246" t="s">
        <v>171</v>
      </c>
      <c r="AU109" s="246" t="s">
        <v>85</v>
      </c>
      <c r="AV109" s="13" t="s">
        <v>85</v>
      </c>
      <c r="AW109" s="13" t="s">
        <v>5</v>
      </c>
      <c r="AX109" s="13" t="s">
        <v>83</v>
      </c>
      <c r="AY109" s="246" t="s">
        <v>159</v>
      </c>
    </row>
    <row r="110" s="2" customFormat="1" ht="33" customHeight="1">
      <c r="A110" s="39"/>
      <c r="B110" s="40"/>
      <c r="C110" s="215" t="s">
        <v>203</v>
      </c>
      <c r="D110" s="215" t="s">
        <v>160</v>
      </c>
      <c r="E110" s="216" t="s">
        <v>219</v>
      </c>
      <c r="F110" s="217" t="s">
        <v>220</v>
      </c>
      <c r="G110" s="218" t="s">
        <v>163</v>
      </c>
      <c r="H110" s="219">
        <v>1200</v>
      </c>
      <c r="I110" s="220"/>
      <c r="J110" s="220"/>
      <c r="K110" s="221">
        <f>ROUND(P110*H110,2)</f>
        <v>0</v>
      </c>
      <c r="L110" s="217" t="s">
        <v>164</v>
      </c>
      <c r="M110" s="45"/>
      <c r="N110" s="222" t="s">
        <v>20</v>
      </c>
      <c r="O110" s="223" t="s">
        <v>45</v>
      </c>
      <c r="P110" s="224">
        <f>I110+J110</f>
        <v>0</v>
      </c>
      <c r="Q110" s="224">
        <f>ROUND(I110*H110,2)</f>
        <v>0</v>
      </c>
      <c r="R110" s="224">
        <f>ROUND(J110*H110,2)</f>
        <v>0</v>
      </c>
      <c r="S110" s="85"/>
      <c r="T110" s="225">
        <f>S110*H110</f>
        <v>0</v>
      </c>
      <c r="U110" s="225">
        <v>0</v>
      </c>
      <c r="V110" s="225">
        <f>U110*H110</f>
        <v>0</v>
      </c>
      <c r="W110" s="225">
        <v>0</v>
      </c>
      <c r="X110" s="226">
        <f>W110*H110</f>
        <v>0</v>
      </c>
      <c r="Y110" s="39"/>
      <c r="Z110" s="39"/>
      <c r="AA110" s="39"/>
      <c r="AB110" s="39"/>
      <c r="AC110" s="39"/>
      <c r="AD110" s="39"/>
      <c r="AE110" s="39"/>
      <c r="AR110" s="227" t="s">
        <v>165</v>
      </c>
      <c r="AT110" s="227" t="s">
        <v>160</v>
      </c>
      <c r="AU110" s="227" t="s">
        <v>85</v>
      </c>
      <c r="AY110" s="18" t="s">
        <v>159</v>
      </c>
      <c r="BE110" s="228">
        <f>IF(O110="základní",K110,0)</f>
        <v>0</v>
      </c>
      <c r="BF110" s="228">
        <f>IF(O110="snížená",K110,0)</f>
        <v>0</v>
      </c>
      <c r="BG110" s="228">
        <f>IF(O110="zákl. přenesená",K110,0)</f>
        <v>0</v>
      </c>
      <c r="BH110" s="228">
        <f>IF(O110="sníž. přenesená",K110,0)</f>
        <v>0</v>
      </c>
      <c r="BI110" s="228">
        <f>IF(O110="nulová",K110,0)</f>
        <v>0</v>
      </c>
      <c r="BJ110" s="18" t="s">
        <v>83</v>
      </c>
      <c r="BK110" s="228">
        <f>ROUND(P110*H110,2)</f>
        <v>0</v>
      </c>
      <c r="BL110" s="18" t="s">
        <v>165</v>
      </c>
      <c r="BM110" s="227" t="s">
        <v>275</v>
      </c>
    </row>
    <row r="111" s="2" customFormat="1">
      <c r="A111" s="39"/>
      <c r="B111" s="40"/>
      <c r="C111" s="41"/>
      <c r="D111" s="229" t="s">
        <v>167</v>
      </c>
      <c r="E111" s="41"/>
      <c r="F111" s="230" t="s">
        <v>222</v>
      </c>
      <c r="G111" s="41"/>
      <c r="H111" s="41"/>
      <c r="I111" s="231"/>
      <c r="J111" s="231"/>
      <c r="K111" s="41"/>
      <c r="L111" s="41"/>
      <c r="M111" s="45"/>
      <c r="N111" s="232"/>
      <c r="O111" s="233"/>
      <c r="P111" s="85"/>
      <c r="Q111" s="85"/>
      <c r="R111" s="85"/>
      <c r="S111" s="85"/>
      <c r="T111" s="85"/>
      <c r="U111" s="85"/>
      <c r="V111" s="85"/>
      <c r="W111" s="85"/>
      <c r="X111" s="86"/>
      <c r="Y111" s="39"/>
      <c r="Z111" s="39"/>
      <c r="AA111" s="39"/>
      <c r="AB111" s="39"/>
      <c r="AC111" s="39"/>
      <c r="AD111" s="39"/>
      <c r="AE111" s="39"/>
      <c r="AT111" s="18" t="s">
        <v>167</v>
      </c>
      <c r="AU111" s="18" t="s">
        <v>85</v>
      </c>
    </row>
    <row r="112" s="2" customFormat="1">
      <c r="A112" s="39"/>
      <c r="B112" s="40"/>
      <c r="C112" s="41"/>
      <c r="D112" s="234" t="s">
        <v>169</v>
      </c>
      <c r="E112" s="41"/>
      <c r="F112" s="235" t="s">
        <v>223</v>
      </c>
      <c r="G112" s="41"/>
      <c r="H112" s="41"/>
      <c r="I112" s="231"/>
      <c r="J112" s="231"/>
      <c r="K112" s="41"/>
      <c r="L112" s="41"/>
      <c r="M112" s="45"/>
      <c r="N112" s="232"/>
      <c r="O112" s="233"/>
      <c r="P112" s="85"/>
      <c r="Q112" s="85"/>
      <c r="R112" s="85"/>
      <c r="S112" s="85"/>
      <c r="T112" s="85"/>
      <c r="U112" s="85"/>
      <c r="V112" s="85"/>
      <c r="W112" s="85"/>
      <c r="X112" s="86"/>
      <c r="Y112" s="39"/>
      <c r="Z112" s="39"/>
      <c r="AA112" s="39"/>
      <c r="AB112" s="39"/>
      <c r="AC112" s="39"/>
      <c r="AD112" s="39"/>
      <c r="AE112" s="39"/>
      <c r="AT112" s="18" t="s">
        <v>169</v>
      </c>
      <c r="AU112" s="18" t="s">
        <v>85</v>
      </c>
    </row>
    <row r="113" s="13" customFormat="1">
      <c r="A113" s="13"/>
      <c r="B113" s="236"/>
      <c r="C113" s="237"/>
      <c r="D113" s="229" t="s">
        <v>171</v>
      </c>
      <c r="E113" s="238" t="s">
        <v>20</v>
      </c>
      <c r="F113" s="239" t="s">
        <v>276</v>
      </c>
      <c r="G113" s="237"/>
      <c r="H113" s="240">
        <v>1200</v>
      </c>
      <c r="I113" s="241"/>
      <c r="J113" s="241"/>
      <c r="K113" s="237"/>
      <c r="L113" s="237"/>
      <c r="M113" s="242"/>
      <c r="N113" s="243"/>
      <c r="O113" s="244"/>
      <c r="P113" s="244"/>
      <c r="Q113" s="244"/>
      <c r="R113" s="244"/>
      <c r="S113" s="244"/>
      <c r="T113" s="244"/>
      <c r="U113" s="244"/>
      <c r="V113" s="244"/>
      <c r="W113" s="244"/>
      <c r="X113" s="245"/>
      <c r="Y113" s="13"/>
      <c r="Z113" s="13"/>
      <c r="AA113" s="13"/>
      <c r="AB113" s="13"/>
      <c r="AC113" s="13"/>
      <c r="AD113" s="13"/>
      <c r="AE113" s="13"/>
      <c r="AT113" s="246" t="s">
        <v>171</v>
      </c>
      <c r="AU113" s="246" t="s">
        <v>85</v>
      </c>
      <c r="AV113" s="13" t="s">
        <v>85</v>
      </c>
      <c r="AW113" s="13" t="s">
        <v>5</v>
      </c>
      <c r="AX113" s="13" t="s">
        <v>83</v>
      </c>
      <c r="AY113" s="246" t="s">
        <v>159</v>
      </c>
    </row>
    <row r="114" s="2" customFormat="1" ht="37.8" customHeight="1">
      <c r="A114" s="39"/>
      <c r="B114" s="40"/>
      <c r="C114" s="215" t="s">
        <v>210</v>
      </c>
      <c r="D114" s="215" t="s">
        <v>160</v>
      </c>
      <c r="E114" s="216" t="s">
        <v>227</v>
      </c>
      <c r="F114" s="217" t="s">
        <v>228</v>
      </c>
      <c r="G114" s="218" t="s">
        <v>163</v>
      </c>
      <c r="H114" s="219">
        <v>1478</v>
      </c>
      <c r="I114" s="220"/>
      <c r="J114" s="220"/>
      <c r="K114" s="221">
        <f>ROUND(P114*H114,2)</f>
        <v>0</v>
      </c>
      <c r="L114" s="217" t="s">
        <v>164</v>
      </c>
      <c r="M114" s="45"/>
      <c r="N114" s="222" t="s">
        <v>20</v>
      </c>
      <c r="O114" s="223" t="s">
        <v>45</v>
      </c>
      <c r="P114" s="224">
        <f>I114+J114</f>
        <v>0</v>
      </c>
      <c r="Q114" s="224">
        <f>ROUND(I114*H114,2)</f>
        <v>0</v>
      </c>
      <c r="R114" s="224">
        <f>ROUND(J114*H114,2)</f>
        <v>0</v>
      </c>
      <c r="S114" s="85"/>
      <c r="T114" s="225">
        <f>S114*H114</f>
        <v>0</v>
      </c>
      <c r="U114" s="225">
        <v>0</v>
      </c>
      <c r="V114" s="225">
        <f>U114*H114</f>
        <v>0</v>
      </c>
      <c r="W114" s="225">
        <v>0</v>
      </c>
      <c r="X114" s="226">
        <f>W114*H114</f>
        <v>0</v>
      </c>
      <c r="Y114" s="39"/>
      <c r="Z114" s="39"/>
      <c r="AA114" s="39"/>
      <c r="AB114" s="39"/>
      <c r="AC114" s="39"/>
      <c r="AD114" s="39"/>
      <c r="AE114" s="39"/>
      <c r="AR114" s="227" t="s">
        <v>165</v>
      </c>
      <c r="AT114" s="227" t="s">
        <v>160</v>
      </c>
      <c r="AU114" s="227" t="s">
        <v>85</v>
      </c>
      <c r="AY114" s="18" t="s">
        <v>159</v>
      </c>
      <c r="BE114" s="228">
        <f>IF(O114="základní",K114,0)</f>
        <v>0</v>
      </c>
      <c r="BF114" s="228">
        <f>IF(O114="snížená",K114,0)</f>
        <v>0</v>
      </c>
      <c r="BG114" s="228">
        <f>IF(O114="zákl. přenesená",K114,0)</f>
        <v>0</v>
      </c>
      <c r="BH114" s="228">
        <f>IF(O114="sníž. přenesená",K114,0)</f>
        <v>0</v>
      </c>
      <c r="BI114" s="228">
        <f>IF(O114="nulová",K114,0)</f>
        <v>0</v>
      </c>
      <c r="BJ114" s="18" t="s">
        <v>83</v>
      </c>
      <c r="BK114" s="228">
        <f>ROUND(P114*H114,2)</f>
        <v>0</v>
      </c>
      <c r="BL114" s="18" t="s">
        <v>165</v>
      </c>
      <c r="BM114" s="227" t="s">
        <v>277</v>
      </c>
    </row>
    <row r="115" s="2" customFormat="1">
      <c r="A115" s="39"/>
      <c r="B115" s="40"/>
      <c r="C115" s="41"/>
      <c r="D115" s="229" t="s">
        <v>167</v>
      </c>
      <c r="E115" s="41"/>
      <c r="F115" s="230" t="s">
        <v>230</v>
      </c>
      <c r="G115" s="41"/>
      <c r="H115" s="41"/>
      <c r="I115" s="231"/>
      <c r="J115" s="231"/>
      <c r="K115" s="41"/>
      <c r="L115" s="41"/>
      <c r="M115" s="45"/>
      <c r="N115" s="232"/>
      <c r="O115" s="233"/>
      <c r="P115" s="85"/>
      <c r="Q115" s="85"/>
      <c r="R115" s="85"/>
      <c r="S115" s="85"/>
      <c r="T115" s="85"/>
      <c r="U115" s="85"/>
      <c r="V115" s="85"/>
      <c r="W115" s="85"/>
      <c r="X115" s="86"/>
      <c r="Y115" s="39"/>
      <c r="Z115" s="39"/>
      <c r="AA115" s="39"/>
      <c r="AB115" s="39"/>
      <c r="AC115" s="39"/>
      <c r="AD115" s="39"/>
      <c r="AE115" s="39"/>
      <c r="AT115" s="18" t="s">
        <v>167</v>
      </c>
      <c r="AU115" s="18" t="s">
        <v>85</v>
      </c>
    </row>
    <row r="116" s="2" customFormat="1">
      <c r="A116" s="39"/>
      <c r="B116" s="40"/>
      <c r="C116" s="41"/>
      <c r="D116" s="234" t="s">
        <v>169</v>
      </c>
      <c r="E116" s="41"/>
      <c r="F116" s="235" t="s">
        <v>231</v>
      </c>
      <c r="G116" s="41"/>
      <c r="H116" s="41"/>
      <c r="I116" s="231"/>
      <c r="J116" s="231"/>
      <c r="K116" s="41"/>
      <c r="L116" s="41"/>
      <c r="M116" s="45"/>
      <c r="N116" s="232"/>
      <c r="O116" s="233"/>
      <c r="P116" s="85"/>
      <c r="Q116" s="85"/>
      <c r="R116" s="85"/>
      <c r="S116" s="85"/>
      <c r="T116" s="85"/>
      <c r="U116" s="85"/>
      <c r="V116" s="85"/>
      <c r="W116" s="85"/>
      <c r="X116" s="86"/>
      <c r="Y116" s="39"/>
      <c r="Z116" s="39"/>
      <c r="AA116" s="39"/>
      <c r="AB116" s="39"/>
      <c r="AC116" s="39"/>
      <c r="AD116" s="39"/>
      <c r="AE116" s="39"/>
      <c r="AT116" s="18" t="s">
        <v>169</v>
      </c>
      <c r="AU116" s="18" t="s">
        <v>85</v>
      </c>
    </row>
    <row r="117" s="13" customFormat="1">
      <c r="A117" s="13"/>
      <c r="B117" s="236"/>
      <c r="C117" s="237"/>
      <c r="D117" s="229" t="s">
        <v>171</v>
      </c>
      <c r="E117" s="238" t="s">
        <v>20</v>
      </c>
      <c r="F117" s="239" t="s">
        <v>278</v>
      </c>
      <c r="G117" s="237"/>
      <c r="H117" s="240">
        <v>1478</v>
      </c>
      <c r="I117" s="241"/>
      <c r="J117" s="241"/>
      <c r="K117" s="237"/>
      <c r="L117" s="237"/>
      <c r="M117" s="242"/>
      <c r="N117" s="243"/>
      <c r="O117" s="244"/>
      <c r="P117" s="244"/>
      <c r="Q117" s="244"/>
      <c r="R117" s="244"/>
      <c r="S117" s="244"/>
      <c r="T117" s="244"/>
      <c r="U117" s="244"/>
      <c r="V117" s="244"/>
      <c r="W117" s="244"/>
      <c r="X117" s="245"/>
      <c r="Y117" s="13"/>
      <c r="Z117" s="13"/>
      <c r="AA117" s="13"/>
      <c r="AB117" s="13"/>
      <c r="AC117" s="13"/>
      <c r="AD117" s="13"/>
      <c r="AE117" s="13"/>
      <c r="AT117" s="246" t="s">
        <v>171</v>
      </c>
      <c r="AU117" s="246" t="s">
        <v>85</v>
      </c>
      <c r="AV117" s="13" t="s">
        <v>85</v>
      </c>
      <c r="AW117" s="13" t="s">
        <v>5</v>
      </c>
      <c r="AX117" s="13" t="s">
        <v>83</v>
      </c>
      <c r="AY117" s="246" t="s">
        <v>159</v>
      </c>
    </row>
    <row r="118" s="2" customFormat="1" ht="37.8" customHeight="1">
      <c r="A118" s="39"/>
      <c r="B118" s="40"/>
      <c r="C118" s="215" t="s">
        <v>199</v>
      </c>
      <c r="D118" s="215" t="s">
        <v>160</v>
      </c>
      <c r="E118" s="216" t="s">
        <v>234</v>
      </c>
      <c r="F118" s="217" t="s">
        <v>235</v>
      </c>
      <c r="G118" s="218" t="s">
        <v>163</v>
      </c>
      <c r="H118" s="219">
        <v>1200</v>
      </c>
      <c r="I118" s="220"/>
      <c r="J118" s="220"/>
      <c r="K118" s="221">
        <f>ROUND(P118*H118,2)</f>
        <v>0</v>
      </c>
      <c r="L118" s="217" t="s">
        <v>164</v>
      </c>
      <c r="M118" s="45"/>
      <c r="N118" s="222" t="s">
        <v>20</v>
      </c>
      <c r="O118" s="223" t="s">
        <v>45</v>
      </c>
      <c r="P118" s="224">
        <f>I118+J118</f>
        <v>0</v>
      </c>
      <c r="Q118" s="224">
        <f>ROUND(I118*H118,2)</f>
        <v>0</v>
      </c>
      <c r="R118" s="224">
        <f>ROUND(J118*H118,2)</f>
        <v>0</v>
      </c>
      <c r="S118" s="85"/>
      <c r="T118" s="225">
        <f>S118*H118</f>
        <v>0</v>
      </c>
      <c r="U118" s="225">
        <v>0</v>
      </c>
      <c r="V118" s="225">
        <f>U118*H118</f>
        <v>0</v>
      </c>
      <c r="W118" s="225">
        <v>0</v>
      </c>
      <c r="X118" s="226">
        <f>W118*H118</f>
        <v>0</v>
      </c>
      <c r="Y118" s="39"/>
      <c r="Z118" s="39"/>
      <c r="AA118" s="39"/>
      <c r="AB118" s="39"/>
      <c r="AC118" s="39"/>
      <c r="AD118" s="39"/>
      <c r="AE118" s="39"/>
      <c r="AR118" s="227" t="s">
        <v>165</v>
      </c>
      <c r="AT118" s="227" t="s">
        <v>160</v>
      </c>
      <c r="AU118" s="227" t="s">
        <v>85</v>
      </c>
      <c r="AY118" s="18" t="s">
        <v>159</v>
      </c>
      <c r="BE118" s="228">
        <f>IF(O118="základní",K118,0)</f>
        <v>0</v>
      </c>
      <c r="BF118" s="228">
        <f>IF(O118="snížená",K118,0)</f>
        <v>0</v>
      </c>
      <c r="BG118" s="228">
        <f>IF(O118="zákl. přenesená",K118,0)</f>
        <v>0</v>
      </c>
      <c r="BH118" s="228">
        <f>IF(O118="sníž. přenesená",K118,0)</f>
        <v>0</v>
      </c>
      <c r="BI118" s="228">
        <f>IF(O118="nulová",K118,0)</f>
        <v>0</v>
      </c>
      <c r="BJ118" s="18" t="s">
        <v>83</v>
      </c>
      <c r="BK118" s="228">
        <f>ROUND(P118*H118,2)</f>
        <v>0</v>
      </c>
      <c r="BL118" s="18" t="s">
        <v>165</v>
      </c>
      <c r="BM118" s="227" t="s">
        <v>279</v>
      </c>
    </row>
    <row r="119" s="2" customFormat="1">
      <c r="A119" s="39"/>
      <c r="B119" s="40"/>
      <c r="C119" s="41"/>
      <c r="D119" s="229" t="s">
        <v>167</v>
      </c>
      <c r="E119" s="41"/>
      <c r="F119" s="230" t="s">
        <v>237</v>
      </c>
      <c r="G119" s="41"/>
      <c r="H119" s="41"/>
      <c r="I119" s="231"/>
      <c r="J119" s="231"/>
      <c r="K119" s="41"/>
      <c r="L119" s="41"/>
      <c r="M119" s="45"/>
      <c r="N119" s="232"/>
      <c r="O119" s="233"/>
      <c r="P119" s="85"/>
      <c r="Q119" s="85"/>
      <c r="R119" s="85"/>
      <c r="S119" s="85"/>
      <c r="T119" s="85"/>
      <c r="U119" s="85"/>
      <c r="V119" s="85"/>
      <c r="W119" s="85"/>
      <c r="X119" s="86"/>
      <c r="Y119" s="39"/>
      <c r="Z119" s="39"/>
      <c r="AA119" s="39"/>
      <c r="AB119" s="39"/>
      <c r="AC119" s="39"/>
      <c r="AD119" s="39"/>
      <c r="AE119" s="39"/>
      <c r="AT119" s="18" t="s">
        <v>167</v>
      </c>
      <c r="AU119" s="18" t="s">
        <v>85</v>
      </c>
    </row>
    <row r="120" s="2" customFormat="1">
      <c r="A120" s="39"/>
      <c r="B120" s="40"/>
      <c r="C120" s="41"/>
      <c r="D120" s="234" t="s">
        <v>169</v>
      </c>
      <c r="E120" s="41"/>
      <c r="F120" s="235" t="s">
        <v>238</v>
      </c>
      <c r="G120" s="41"/>
      <c r="H120" s="41"/>
      <c r="I120" s="231"/>
      <c r="J120" s="231"/>
      <c r="K120" s="41"/>
      <c r="L120" s="41"/>
      <c r="M120" s="45"/>
      <c r="N120" s="232"/>
      <c r="O120" s="233"/>
      <c r="P120" s="85"/>
      <c r="Q120" s="85"/>
      <c r="R120" s="85"/>
      <c r="S120" s="85"/>
      <c r="T120" s="85"/>
      <c r="U120" s="85"/>
      <c r="V120" s="85"/>
      <c r="W120" s="85"/>
      <c r="X120" s="86"/>
      <c r="Y120" s="39"/>
      <c r="Z120" s="39"/>
      <c r="AA120" s="39"/>
      <c r="AB120" s="39"/>
      <c r="AC120" s="39"/>
      <c r="AD120" s="39"/>
      <c r="AE120" s="39"/>
      <c r="AT120" s="18" t="s">
        <v>169</v>
      </c>
      <c r="AU120" s="18" t="s">
        <v>85</v>
      </c>
    </row>
    <row r="121" s="13" customFormat="1">
      <c r="A121" s="13"/>
      <c r="B121" s="236"/>
      <c r="C121" s="237"/>
      <c r="D121" s="229" t="s">
        <v>171</v>
      </c>
      <c r="E121" s="238" t="s">
        <v>20</v>
      </c>
      <c r="F121" s="239" t="s">
        <v>280</v>
      </c>
      <c r="G121" s="237"/>
      <c r="H121" s="240">
        <v>1200</v>
      </c>
      <c r="I121" s="241"/>
      <c r="J121" s="241"/>
      <c r="K121" s="237"/>
      <c r="L121" s="237"/>
      <c r="M121" s="242"/>
      <c r="N121" s="243"/>
      <c r="O121" s="244"/>
      <c r="P121" s="244"/>
      <c r="Q121" s="244"/>
      <c r="R121" s="244"/>
      <c r="S121" s="244"/>
      <c r="T121" s="244"/>
      <c r="U121" s="244"/>
      <c r="V121" s="244"/>
      <c r="W121" s="244"/>
      <c r="X121" s="245"/>
      <c r="Y121" s="13"/>
      <c r="Z121" s="13"/>
      <c r="AA121" s="13"/>
      <c r="AB121" s="13"/>
      <c r="AC121" s="13"/>
      <c r="AD121" s="13"/>
      <c r="AE121" s="13"/>
      <c r="AT121" s="246" t="s">
        <v>171</v>
      </c>
      <c r="AU121" s="246" t="s">
        <v>85</v>
      </c>
      <c r="AV121" s="13" t="s">
        <v>85</v>
      </c>
      <c r="AW121" s="13" t="s">
        <v>5</v>
      </c>
      <c r="AX121" s="13" t="s">
        <v>83</v>
      </c>
      <c r="AY121" s="246" t="s">
        <v>159</v>
      </c>
    </row>
    <row r="122" s="2" customFormat="1" ht="33" customHeight="1">
      <c r="A122" s="39"/>
      <c r="B122" s="40"/>
      <c r="C122" s="215" t="s">
        <v>226</v>
      </c>
      <c r="D122" s="215" t="s">
        <v>160</v>
      </c>
      <c r="E122" s="216" t="s">
        <v>241</v>
      </c>
      <c r="F122" s="217" t="s">
        <v>242</v>
      </c>
      <c r="G122" s="218" t="s">
        <v>177</v>
      </c>
      <c r="H122" s="219">
        <v>32500</v>
      </c>
      <c r="I122" s="220"/>
      <c r="J122" s="220"/>
      <c r="K122" s="221">
        <f>ROUND(P122*H122,2)</f>
        <v>0</v>
      </c>
      <c r="L122" s="217" t="s">
        <v>164</v>
      </c>
      <c r="M122" s="45"/>
      <c r="N122" s="222" t="s">
        <v>20</v>
      </c>
      <c r="O122" s="223" t="s">
        <v>45</v>
      </c>
      <c r="P122" s="224">
        <f>I122+J122</f>
        <v>0</v>
      </c>
      <c r="Q122" s="224">
        <f>ROUND(I122*H122,2)</f>
        <v>0</v>
      </c>
      <c r="R122" s="224">
        <f>ROUND(J122*H122,2)</f>
        <v>0</v>
      </c>
      <c r="S122" s="85"/>
      <c r="T122" s="225">
        <f>S122*H122</f>
        <v>0</v>
      </c>
      <c r="U122" s="225">
        <v>0</v>
      </c>
      <c r="V122" s="225">
        <f>U122*H122</f>
        <v>0</v>
      </c>
      <c r="W122" s="225">
        <v>0</v>
      </c>
      <c r="X122" s="226">
        <f>W122*H122</f>
        <v>0</v>
      </c>
      <c r="Y122" s="39"/>
      <c r="Z122" s="39"/>
      <c r="AA122" s="39"/>
      <c r="AB122" s="39"/>
      <c r="AC122" s="39"/>
      <c r="AD122" s="39"/>
      <c r="AE122" s="39"/>
      <c r="AR122" s="227" t="s">
        <v>165</v>
      </c>
      <c r="AT122" s="227" t="s">
        <v>160</v>
      </c>
      <c r="AU122" s="227" t="s">
        <v>85</v>
      </c>
      <c r="AY122" s="18" t="s">
        <v>159</v>
      </c>
      <c r="BE122" s="228">
        <f>IF(O122="základní",K122,0)</f>
        <v>0</v>
      </c>
      <c r="BF122" s="228">
        <f>IF(O122="snížená",K122,0)</f>
        <v>0</v>
      </c>
      <c r="BG122" s="228">
        <f>IF(O122="zákl. přenesená",K122,0)</f>
        <v>0</v>
      </c>
      <c r="BH122" s="228">
        <f>IF(O122="sníž. přenesená",K122,0)</f>
        <v>0</v>
      </c>
      <c r="BI122" s="228">
        <f>IF(O122="nulová",K122,0)</f>
        <v>0</v>
      </c>
      <c r="BJ122" s="18" t="s">
        <v>83</v>
      </c>
      <c r="BK122" s="228">
        <f>ROUND(P122*H122,2)</f>
        <v>0</v>
      </c>
      <c r="BL122" s="18" t="s">
        <v>165</v>
      </c>
      <c r="BM122" s="227" t="s">
        <v>281</v>
      </c>
    </row>
    <row r="123" s="2" customFormat="1">
      <c r="A123" s="39"/>
      <c r="B123" s="40"/>
      <c r="C123" s="41"/>
      <c r="D123" s="229" t="s">
        <v>167</v>
      </c>
      <c r="E123" s="41"/>
      <c r="F123" s="230" t="s">
        <v>244</v>
      </c>
      <c r="G123" s="41"/>
      <c r="H123" s="41"/>
      <c r="I123" s="231"/>
      <c r="J123" s="231"/>
      <c r="K123" s="41"/>
      <c r="L123" s="41"/>
      <c r="M123" s="45"/>
      <c r="N123" s="232"/>
      <c r="O123" s="233"/>
      <c r="P123" s="85"/>
      <c r="Q123" s="85"/>
      <c r="R123" s="85"/>
      <c r="S123" s="85"/>
      <c r="T123" s="85"/>
      <c r="U123" s="85"/>
      <c r="V123" s="85"/>
      <c r="W123" s="85"/>
      <c r="X123" s="86"/>
      <c r="Y123" s="39"/>
      <c r="Z123" s="39"/>
      <c r="AA123" s="39"/>
      <c r="AB123" s="39"/>
      <c r="AC123" s="39"/>
      <c r="AD123" s="39"/>
      <c r="AE123" s="39"/>
      <c r="AT123" s="18" t="s">
        <v>167</v>
      </c>
      <c r="AU123" s="18" t="s">
        <v>85</v>
      </c>
    </row>
    <row r="124" s="2" customFormat="1">
      <c r="A124" s="39"/>
      <c r="B124" s="40"/>
      <c r="C124" s="41"/>
      <c r="D124" s="234" t="s">
        <v>169</v>
      </c>
      <c r="E124" s="41"/>
      <c r="F124" s="235" t="s">
        <v>245</v>
      </c>
      <c r="G124" s="41"/>
      <c r="H124" s="41"/>
      <c r="I124" s="231"/>
      <c r="J124" s="231"/>
      <c r="K124" s="41"/>
      <c r="L124" s="41"/>
      <c r="M124" s="45"/>
      <c r="N124" s="232"/>
      <c r="O124" s="233"/>
      <c r="P124" s="85"/>
      <c r="Q124" s="85"/>
      <c r="R124" s="85"/>
      <c r="S124" s="85"/>
      <c r="T124" s="85"/>
      <c r="U124" s="85"/>
      <c r="V124" s="85"/>
      <c r="W124" s="85"/>
      <c r="X124" s="86"/>
      <c r="Y124" s="39"/>
      <c r="Z124" s="39"/>
      <c r="AA124" s="39"/>
      <c r="AB124" s="39"/>
      <c r="AC124" s="39"/>
      <c r="AD124" s="39"/>
      <c r="AE124" s="39"/>
      <c r="AT124" s="18" t="s">
        <v>169</v>
      </c>
      <c r="AU124" s="18" t="s">
        <v>85</v>
      </c>
    </row>
    <row r="125" s="13" customFormat="1">
      <c r="A125" s="13"/>
      <c r="B125" s="236"/>
      <c r="C125" s="237"/>
      <c r="D125" s="229" t="s">
        <v>171</v>
      </c>
      <c r="E125" s="238" t="s">
        <v>20</v>
      </c>
      <c r="F125" s="239" t="s">
        <v>282</v>
      </c>
      <c r="G125" s="237"/>
      <c r="H125" s="240">
        <v>32500</v>
      </c>
      <c r="I125" s="241"/>
      <c r="J125" s="241"/>
      <c r="K125" s="237"/>
      <c r="L125" s="237"/>
      <c r="M125" s="242"/>
      <c r="N125" s="243"/>
      <c r="O125" s="244"/>
      <c r="P125" s="244"/>
      <c r="Q125" s="244"/>
      <c r="R125" s="244"/>
      <c r="S125" s="244"/>
      <c r="T125" s="244"/>
      <c r="U125" s="244"/>
      <c r="V125" s="244"/>
      <c r="W125" s="244"/>
      <c r="X125" s="245"/>
      <c r="Y125" s="13"/>
      <c r="Z125" s="13"/>
      <c r="AA125" s="13"/>
      <c r="AB125" s="13"/>
      <c r="AC125" s="13"/>
      <c r="AD125" s="13"/>
      <c r="AE125" s="13"/>
      <c r="AT125" s="246" t="s">
        <v>171</v>
      </c>
      <c r="AU125" s="246" t="s">
        <v>85</v>
      </c>
      <c r="AV125" s="13" t="s">
        <v>85</v>
      </c>
      <c r="AW125" s="13" t="s">
        <v>5</v>
      </c>
      <c r="AX125" s="13" t="s">
        <v>83</v>
      </c>
      <c r="AY125" s="246" t="s">
        <v>159</v>
      </c>
    </row>
    <row r="126" s="2" customFormat="1" ht="24.15" customHeight="1">
      <c r="A126" s="39"/>
      <c r="B126" s="40"/>
      <c r="C126" s="215" t="s">
        <v>233</v>
      </c>
      <c r="D126" s="215" t="s">
        <v>160</v>
      </c>
      <c r="E126" s="216" t="s">
        <v>283</v>
      </c>
      <c r="F126" s="217" t="s">
        <v>284</v>
      </c>
      <c r="G126" s="218" t="s">
        <v>177</v>
      </c>
      <c r="H126" s="219">
        <v>32500</v>
      </c>
      <c r="I126" s="220"/>
      <c r="J126" s="220"/>
      <c r="K126" s="221">
        <f>ROUND(P126*H126,2)</f>
        <v>0</v>
      </c>
      <c r="L126" s="217" t="s">
        <v>164</v>
      </c>
      <c r="M126" s="45"/>
      <c r="N126" s="222" t="s">
        <v>20</v>
      </c>
      <c r="O126" s="223" t="s">
        <v>45</v>
      </c>
      <c r="P126" s="224">
        <f>I126+J126</f>
        <v>0</v>
      </c>
      <c r="Q126" s="224">
        <f>ROUND(I126*H126,2)</f>
        <v>0</v>
      </c>
      <c r="R126" s="224">
        <f>ROUND(J126*H126,2)</f>
        <v>0</v>
      </c>
      <c r="S126" s="85"/>
      <c r="T126" s="225">
        <f>S126*H126</f>
        <v>0</v>
      </c>
      <c r="U126" s="225">
        <v>0</v>
      </c>
      <c r="V126" s="225">
        <f>U126*H126</f>
        <v>0</v>
      </c>
      <c r="W126" s="225">
        <v>0</v>
      </c>
      <c r="X126" s="226">
        <f>W126*H126</f>
        <v>0</v>
      </c>
      <c r="Y126" s="39"/>
      <c r="Z126" s="39"/>
      <c r="AA126" s="39"/>
      <c r="AB126" s="39"/>
      <c r="AC126" s="39"/>
      <c r="AD126" s="39"/>
      <c r="AE126" s="39"/>
      <c r="AR126" s="227" t="s">
        <v>165</v>
      </c>
      <c r="AT126" s="227" t="s">
        <v>160</v>
      </c>
      <c r="AU126" s="227" t="s">
        <v>85</v>
      </c>
      <c r="AY126" s="18" t="s">
        <v>159</v>
      </c>
      <c r="BE126" s="228">
        <f>IF(O126="základní",K126,0)</f>
        <v>0</v>
      </c>
      <c r="BF126" s="228">
        <f>IF(O126="snížená",K126,0)</f>
        <v>0</v>
      </c>
      <c r="BG126" s="228">
        <f>IF(O126="zákl. přenesená",K126,0)</f>
        <v>0</v>
      </c>
      <c r="BH126" s="228">
        <f>IF(O126="sníž. přenesená",K126,0)</f>
        <v>0</v>
      </c>
      <c r="BI126" s="228">
        <f>IF(O126="nulová",K126,0)</f>
        <v>0</v>
      </c>
      <c r="BJ126" s="18" t="s">
        <v>83</v>
      </c>
      <c r="BK126" s="228">
        <f>ROUND(P126*H126,2)</f>
        <v>0</v>
      </c>
      <c r="BL126" s="18" t="s">
        <v>165</v>
      </c>
      <c r="BM126" s="227" t="s">
        <v>285</v>
      </c>
    </row>
    <row r="127" s="2" customFormat="1">
      <c r="A127" s="39"/>
      <c r="B127" s="40"/>
      <c r="C127" s="41"/>
      <c r="D127" s="229" t="s">
        <v>167</v>
      </c>
      <c r="E127" s="41"/>
      <c r="F127" s="230" t="s">
        <v>286</v>
      </c>
      <c r="G127" s="41"/>
      <c r="H127" s="41"/>
      <c r="I127" s="231"/>
      <c r="J127" s="231"/>
      <c r="K127" s="41"/>
      <c r="L127" s="41"/>
      <c r="M127" s="45"/>
      <c r="N127" s="232"/>
      <c r="O127" s="233"/>
      <c r="P127" s="85"/>
      <c r="Q127" s="85"/>
      <c r="R127" s="85"/>
      <c r="S127" s="85"/>
      <c r="T127" s="85"/>
      <c r="U127" s="85"/>
      <c r="V127" s="85"/>
      <c r="W127" s="85"/>
      <c r="X127" s="86"/>
      <c r="Y127" s="39"/>
      <c r="Z127" s="39"/>
      <c r="AA127" s="39"/>
      <c r="AB127" s="39"/>
      <c r="AC127" s="39"/>
      <c r="AD127" s="39"/>
      <c r="AE127" s="39"/>
      <c r="AT127" s="18" t="s">
        <v>167</v>
      </c>
      <c r="AU127" s="18" t="s">
        <v>85</v>
      </c>
    </row>
    <row r="128" s="2" customFormat="1">
      <c r="A128" s="39"/>
      <c r="B128" s="40"/>
      <c r="C128" s="41"/>
      <c r="D128" s="234" t="s">
        <v>169</v>
      </c>
      <c r="E128" s="41"/>
      <c r="F128" s="235" t="s">
        <v>287</v>
      </c>
      <c r="G128" s="41"/>
      <c r="H128" s="41"/>
      <c r="I128" s="231"/>
      <c r="J128" s="231"/>
      <c r="K128" s="41"/>
      <c r="L128" s="41"/>
      <c r="M128" s="45"/>
      <c r="N128" s="232"/>
      <c r="O128" s="233"/>
      <c r="P128" s="85"/>
      <c r="Q128" s="85"/>
      <c r="R128" s="85"/>
      <c r="S128" s="85"/>
      <c r="T128" s="85"/>
      <c r="U128" s="85"/>
      <c r="V128" s="85"/>
      <c r="W128" s="85"/>
      <c r="X128" s="86"/>
      <c r="Y128" s="39"/>
      <c r="Z128" s="39"/>
      <c r="AA128" s="39"/>
      <c r="AB128" s="39"/>
      <c r="AC128" s="39"/>
      <c r="AD128" s="39"/>
      <c r="AE128" s="39"/>
      <c r="AT128" s="18" t="s">
        <v>169</v>
      </c>
      <c r="AU128" s="18" t="s">
        <v>85</v>
      </c>
    </row>
    <row r="129" s="13" customFormat="1">
      <c r="A129" s="13"/>
      <c r="B129" s="236"/>
      <c r="C129" s="237"/>
      <c r="D129" s="229" t="s">
        <v>171</v>
      </c>
      <c r="E129" s="238" t="s">
        <v>20</v>
      </c>
      <c r="F129" s="239" t="s">
        <v>288</v>
      </c>
      <c r="G129" s="237"/>
      <c r="H129" s="240">
        <v>32500</v>
      </c>
      <c r="I129" s="241"/>
      <c r="J129" s="241"/>
      <c r="K129" s="237"/>
      <c r="L129" s="237"/>
      <c r="M129" s="242"/>
      <c r="N129" s="243"/>
      <c r="O129" s="244"/>
      <c r="P129" s="244"/>
      <c r="Q129" s="244"/>
      <c r="R129" s="244"/>
      <c r="S129" s="244"/>
      <c r="T129" s="244"/>
      <c r="U129" s="244"/>
      <c r="V129" s="244"/>
      <c r="W129" s="244"/>
      <c r="X129" s="245"/>
      <c r="Y129" s="13"/>
      <c r="Z129" s="13"/>
      <c r="AA129" s="13"/>
      <c r="AB129" s="13"/>
      <c r="AC129" s="13"/>
      <c r="AD129" s="13"/>
      <c r="AE129" s="13"/>
      <c r="AT129" s="246" t="s">
        <v>171</v>
      </c>
      <c r="AU129" s="246" t="s">
        <v>85</v>
      </c>
      <c r="AV129" s="13" t="s">
        <v>85</v>
      </c>
      <c r="AW129" s="13" t="s">
        <v>5</v>
      </c>
      <c r="AX129" s="13" t="s">
        <v>83</v>
      </c>
      <c r="AY129" s="246" t="s">
        <v>159</v>
      </c>
    </row>
    <row r="130" s="2" customFormat="1" ht="24.15" customHeight="1">
      <c r="A130" s="39"/>
      <c r="B130" s="40"/>
      <c r="C130" s="215" t="s">
        <v>240</v>
      </c>
      <c r="D130" s="215" t="s">
        <v>160</v>
      </c>
      <c r="E130" s="216" t="s">
        <v>289</v>
      </c>
      <c r="F130" s="217" t="s">
        <v>290</v>
      </c>
      <c r="G130" s="218" t="s">
        <v>177</v>
      </c>
      <c r="H130" s="219">
        <v>52</v>
      </c>
      <c r="I130" s="220"/>
      <c r="J130" s="220"/>
      <c r="K130" s="221">
        <f>ROUND(P130*H130,2)</f>
        <v>0</v>
      </c>
      <c r="L130" s="217" t="s">
        <v>164</v>
      </c>
      <c r="M130" s="45"/>
      <c r="N130" s="222" t="s">
        <v>20</v>
      </c>
      <c r="O130" s="223" t="s">
        <v>45</v>
      </c>
      <c r="P130" s="224">
        <f>I130+J130</f>
        <v>0</v>
      </c>
      <c r="Q130" s="224">
        <f>ROUND(I130*H130,2)</f>
        <v>0</v>
      </c>
      <c r="R130" s="224">
        <f>ROUND(J130*H130,2)</f>
        <v>0</v>
      </c>
      <c r="S130" s="85"/>
      <c r="T130" s="225">
        <f>S130*H130</f>
        <v>0</v>
      </c>
      <c r="U130" s="225">
        <v>0.31879000000000002</v>
      </c>
      <c r="V130" s="225">
        <f>U130*H130</f>
        <v>16.577080000000002</v>
      </c>
      <c r="W130" s="225">
        <v>0</v>
      </c>
      <c r="X130" s="226">
        <f>W130*H130</f>
        <v>0</v>
      </c>
      <c r="Y130" s="39"/>
      <c r="Z130" s="39"/>
      <c r="AA130" s="39"/>
      <c r="AB130" s="39"/>
      <c r="AC130" s="39"/>
      <c r="AD130" s="39"/>
      <c r="AE130" s="39"/>
      <c r="AR130" s="227" t="s">
        <v>165</v>
      </c>
      <c r="AT130" s="227" t="s">
        <v>160</v>
      </c>
      <c r="AU130" s="227" t="s">
        <v>85</v>
      </c>
      <c r="AY130" s="18" t="s">
        <v>159</v>
      </c>
      <c r="BE130" s="228">
        <f>IF(O130="základní",K130,0)</f>
        <v>0</v>
      </c>
      <c r="BF130" s="228">
        <f>IF(O130="snížená",K130,0)</f>
        <v>0</v>
      </c>
      <c r="BG130" s="228">
        <f>IF(O130="zákl. přenesená",K130,0)</f>
        <v>0</v>
      </c>
      <c r="BH130" s="228">
        <f>IF(O130="sníž. přenesená",K130,0)</f>
        <v>0</v>
      </c>
      <c r="BI130" s="228">
        <f>IF(O130="nulová",K130,0)</f>
        <v>0</v>
      </c>
      <c r="BJ130" s="18" t="s">
        <v>83</v>
      </c>
      <c r="BK130" s="228">
        <f>ROUND(P130*H130,2)</f>
        <v>0</v>
      </c>
      <c r="BL130" s="18" t="s">
        <v>165</v>
      </c>
      <c r="BM130" s="227" t="s">
        <v>291</v>
      </c>
    </row>
    <row r="131" s="2" customFormat="1">
      <c r="A131" s="39"/>
      <c r="B131" s="40"/>
      <c r="C131" s="41"/>
      <c r="D131" s="229" t="s">
        <v>167</v>
      </c>
      <c r="E131" s="41"/>
      <c r="F131" s="230" t="s">
        <v>292</v>
      </c>
      <c r="G131" s="41"/>
      <c r="H131" s="41"/>
      <c r="I131" s="231"/>
      <c r="J131" s="231"/>
      <c r="K131" s="41"/>
      <c r="L131" s="41"/>
      <c r="M131" s="45"/>
      <c r="N131" s="232"/>
      <c r="O131" s="233"/>
      <c r="P131" s="85"/>
      <c r="Q131" s="85"/>
      <c r="R131" s="85"/>
      <c r="S131" s="85"/>
      <c r="T131" s="85"/>
      <c r="U131" s="85"/>
      <c r="V131" s="85"/>
      <c r="W131" s="85"/>
      <c r="X131" s="86"/>
      <c r="Y131" s="39"/>
      <c r="Z131" s="39"/>
      <c r="AA131" s="39"/>
      <c r="AB131" s="39"/>
      <c r="AC131" s="39"/>
      <c r="AD131" s="39"/>
      <c r="AE131" s="39"/>
      <c r="AT131" s="18" t="s">
        <v>167</v>
      </c>
      <c r="AU131" s="18" t="s">
        <v>85</v>
      </c>
    </row>
    <row r="132" s="2" customFormat="1">
      <c r="A132" s="39"/>
      <c r="B132" s="40"/>
      <c r="C132" s="41"/>
      <c r="D132" s="234" t="s">
        <v>169</v>
      </c>
      <c r="E132" s="41"/>
      <c r="F132" s="235" t="s">
        <v>293</v>
      </c>
      <c r="G132" s="41"/>
      <c r="H132" s="41"/>
      <c r="I132" s="231"/>
      <c r="J132" s="231"/>
      <c r="K132" s="41"/>
      <c r="L132" s="41"/>
      <c r="M132" s="45"/>
      <c r="N132" s="232"/>
      <c r="O132" s="233"/>
      <c r="P132" s="85"/>
      <c r="Q132" s="85"/>
      <c r="R132" s="85"/>
      <c r="S132" s="85"/>
      <c r="T132" s="85"/>
      <c r="U132" s="85"/>
      <c r="V132" s="85"/>
      <c r="W132" s="85"/>
      <c r="X132" s="86"/>
      <c r="Y132" s="39"/>
      <c r="Z132" s="39"/>
      <c r="AA132" s="39"/>
      <c r="AB132" s="39"/>
      <c r="AC132" s="39"/>
      <c r="AD132" s="39"/>
      <c r="AE132" s="39"/>
      <c r="AT132" s="18" t="s">
        <v>169</v>
      </c>
      <c r="AU132" s="18" t="s">
        <v>85</v>
      </c>
    </row>
    <row r="133" s="2" customFormat="1" ht="24.15" customHeight="1">
      <c r="A133" s="39"/>
      <c r="B133" s="40"/>
      <c r="C133" s="215" t="s">
        <v>9</v>
      </c>
      <c r="D133" s="215" t="s">
        <v>160</v>
      </c>
      <c r="E133" s="216" t="s">
        <v>294</v>
      </c>
      <c r="F133" s="217" t="s">
        <v>295</v>
      </c>
      <c r="G133" s="218" t="s">
        <v>163</v>
      </c>
      <c r="H133" s="219">
        <v>15.6</v>
      </c>
      <c r="I133" s="220"/>
      <c r="J133" s="220"/>
      <c r="K133" s="221">
        <f>ROUND(P133*H133,2)</f>
        <v>0</v>
      </c>
      <c r="L133" s="217" t="s">
        <v>164</v>
      </c>
      <c r="M133" s="45"/>
      <c r="N133" s="222" t="s">
        <v>20</v>
      </c>
      <c r="O133" s="223" t="s">
        <v>45</v>
      </c>
      <c r="P133" s="224">
        <f>I133+J133</f>
        <v>0</v>
      </c>
      <c r="Q133" s="224">
        <f>ROUND(I133*H133,2)</f>
        <v>0</v>
      </c>
      <c r="R133" s="224">
        <f>ROUND(J133*H133,2)</f>
        <v>0</v>
      </c>
      <c r="S133" s="85"/>
      <c r="T133" s="225">
        <f>S133*H133</f>
        <v>0</v>
      </c>
      <c r="U133" s="225">
        <v>2.4142999999999999</v>
      </c>
      <c r="V133" s="225">
        <f>U133*H133</f>
        <v>37.663080000000001</v>
      </c>
      <c r="W133" s="225">
        <v>0</v>
      </c>
      <c r="X133" s="226">
        <f>W133*H133</f>
        <v>0</v>
      </c>
      <c r="Y133" s="39"/>
      <c r="Z133" s="39"/>
      <c r="AA133" s="39"/>
      <c r="AB133" s="39"/>
      <c r="AC133" s="39"/>
      <c r="AD133" s="39"/>
      <c r="AE133" s="39"/>
      <c r="AR133" s="227" t="s">
        <v>165</v>
      </c>
      <c r="AT133" s="227" t="s">
        <v>160</v>
      </c>
      <c r="AU133" s="227" t="s">
        <v>85</v>
      </c>
      <c r="AY133" s="18" t="s">
        <v>159</v>
      </c>
      <c r="BE133" s="228">
        <f>IF(O133="základní",K133,0)</f>
        <v>0</v>
      </c>
      <c r="BF133" s="228">
        <f>IF(O133="snížená",K133,0)</f>
        <v>0</v>
      </c>
      <c r="BG133" s="228">
        <f>IF(O133="zákl. přenesená",K133,0)</f>
        <v>0</v>
      </c>
      <c r="BH133" s="228">
        <f>IF(O133="sníž. přenesená",K133,0)</f>
        <v>0</v>
      </c>
      <c r="BI133" s="228">
        <f>IF(O133="nulová",K133,0)</f>
        <v>0</v>
      </c>
      <c r="BJ133" s="18" t="s">
        <v>83</v>
      </c>
      <c r="BK133" s="228">
        <f>ROUND(P133*H133,2)</f>
        <v>0</v>
      </c>
      <c r="BL133" s="18" t="s">
        <v>165</v>
      </c>
      <c r="BM133" s="227" t="s">
        <v>296</v>
      </c>
    </row>
    <row r="134" s="2" customFormat="1">
      <c r="A134" s="39"/>
      <c r="B134" s="40"/>
      <c r="C134" s="41"/>
      <c r="D134" s="229" t="s">
        <v>167</v>
      </c>
      <c r="E134" s="41"/>
      <c r="F134" s="230" t="s">
        <v>297</v>
      </c>
      <c r="G134" s="41"/>
      <c r="H134" s="41"/>
      <c r="I134" s="231"/>
      <c r="J134" s="231"/>
      <c r="K134" s="41"/>
      <c r="L134" s="41"/>
      <c r="M134" s="45"/>
      <c r="N134" s="232"/>
      <c r="O134" s="233"/>
      <c r="P134" s="85"/>
      <c r="Q134" s="85"/>
      <c r="R134" s="85"/>
      <c r="S134" s="85"/>
      <c r="T134" s="85"/>
      <c r="U134" s="85"/>
      <c r="V134" s="85"/>
      <c r="W134" s="85"/>
      <c r="X134" s="86"/>
      <c r="Y134" s="39"/>
      <c r="Z134" s="39"/>
      <c r="AA134" s="39"/>
      <c r="AB134" s="39"/>
      <c r="AC134" s="39"/>
      <c r="AD134" s="39"/>
      <c r="AE134" s="39"/>
      <c r="AT134" s="18" t="s">
        <v>167</v>
      </c>
      <c r="AU134" s="18" t="s">
        <v>85</v>
      </c>
    </row>
    <row r="135" s="2" customFormat="1">
      <c r="A135" s="39"/>
      <c r="B135" s="40"/>
      <c r="C135" s="41"/>
      <c r="D135" s="234" t="s">
        <v>169</v>
      </c>
      <c r="E135" s="41"/>
      <c r="F135" s="235" t="s">
        <v>298</v>
      </c>
      <c r="G135" s="41"/>
      <c r="H135" s="41"/>
      <c r="I135" s="231"/>
      <c r="J135" s="231"/>
      <c r="K135" s="41"/>
      <c r="L135" s="41"/>
      <c r="M135" s="45"/>
      <c r="N135" s="232"/>
      <c r="O135" s="233"/>
      <c r="P135" s="85"/>
      <c r="Q135" s="85"/>
      <c r="R135" s="85"/>
      <c r="S135" s="85"/>
      <c r="T135" s="85"/>
      <c r="U135" s="85"/>
      <c r="V135" s="85"/>
      <c r="W135" s="85"/>
      <c r="X135" s="86"/>
      <c r="Y135" s="39"/>
      <c r="Z135" s="39"/>
      <c r="AA135" s="39"/>
      <c r="AB135" s="39"/>
      <c r="AC135" s="39"/>
      <c r="AD135" s="39"/>
      <c r="AE135" s="39"/>
      <c r="AT135" s="18" t="s">
        <v>169</v>
      </c>
      <c r="AU135" s="18" t="s">
        <v>85</v>
      </c>
    </row>
    <row r="136" s="13" customFormat="1">
      <c r="A136" s="13"/>
      <c r="B136" s="236"/>
      <c r="C136" s="237"/>
      <c r="D136" s="229" t="s">
        <v>171</v>
      </c>
      <c r="E136" s="238" t="s">
        <v>20</v>
      </c>
      <c r="F136" s="239" t="s">
        <v>299</v>
      </c>
      <c r="G136" s="237"/>
      <c r="H136" s="240">
        <v>15.6</v>
      </c>
      <c r="I136" s="241"/>
      <c r="J136" s="241"/>
      <c r="K136" s="237"/>
      <c r="L136" s="237"/>
      <c r="M136" s="242"/>
      <c r="N136" s="243"/>
      <c r="O136" s="244"/>
      <c r="P136" s="244"/>
      <c r="Q136" s="244"/>
      <c r="R136" s="244"/>
      <c r="S136" s="244"/>
      <c r="T136" s="244"/>
      <c r="U136" s="244"/>
      <c r="V136" s="244"/>
      <c r="W136" s="244"/>
      <c r="X136" s="245"/>
      <c r="Y136" s="13"/>
      <c r="Z136" s="13"/>
      <c r="AA136" s="13"/>
      <c r="AB136" s="13"/>
      <c r="AC136" s="13"/>
      <c r="AD136" s="13"/>
      <c r="AE136" s="13"/>
      <c r="AT136" s="246" t="s">
        <v>171</v>
      </c>
      <c r="AU136" s="246" t="s">
        <v>85</v>
      </c>
      <c r="AV136" s="13" t="s">
        <v>85</v>
      </c>
      <c r="AW136" s="13" t="s">
        <v>5</v>
      </c>
      <c r="AX136" s="13" t="s">
        <v>83</v>
      </c>
      <c r="AY136" s="246" t="s">
        <v>159</v>
      </c>
    </row>
    <row r="137" s="2" customFormat="1" ht="24.15" customHeight="1">
      <c r="A137" s="39"/>
      <c r="B137" s="40"/>
      <c r="C137" s="215" t="s">
        <v>256</v>
      </c>
      <c r="D137" s="215" t="s">
        <v>160</v>
      </c>
      <c r="E137" s="216" t="s">
        <v>300</v>
      </c>
      <c r="F137" s="217" t="s">
        <v>301</v>
      </c>
      <c r="G137" s="218" t="s">
        <v>269</v>
      </c>
      <c r="H137" s="219">
        <v>56</v>
      </c>
      <c r="I137" s="220"/>
      <c r="J137" s="220"/>
      <c r="K137" s="221">
        <f>ROUND(P137*H137,2)</f>
        <v>0</v>
      </c>
      <c r="L137" s="217" t="s">
        <v>164</v>
      </c>
      <c r="M137" s="45"/>
      <c r="N137" s="222" t="s">
        <v>20</v>
      </c>
      <c r="O137" s="223" t="s">
        <v>45</v>
      </c>
      <c r="P137" s="224">
        <f>I137+J137</f>
        <v>0</v>
      </c>
      <c r="Q137" s="224">
        <f>ROUND(I137*H137,2)</f>
        <v>0</v>
      </c>
      <c r="R137" s="224">
        <f>ROUND(J137*H137,2)</f>
        <v>0</v>
      </c>
      <c r="S137" s="85"/>
      <c r="T137" s="225">
        <f>S137*H137</f>
        <v>0</v>
      </c>
      <c r="U137" s="225">
        <v>0.1180808</v>
      </c>
      <c r="V137" s="225">
        <f>U137*H137</f>
        <v>6.6125248000000001</v>
      </c>
      <c r="W137" s="225">
        <v>0</v>
      </c>
      <c r="X137" s="226">
        <f>W137*H137</f>
        <v>0</v>
      </c>
      <c r="Y137" s="39"/>
      <c r="Z137" s="39"/>
      <c r="AA137" s="39"/>
      <c r="AB137" s="39"/>
      <c r="AC137" s="39"/>
      <c r="AD137" s="39"/>
      <c r="AE137" s="39"/>
      <c r="AR137" s="227" t="s">
        <v>165</v>
      </c>
      <c r="AT137" s="227" t="s">
        <v>160</v>
      </c>
      <c r="AU137" s="227" t="s">
        <v>85</v>
      </c>
      <c r="AY137" s="18" t="s">
        <v>159</v>
      </c>
      <c r="BE137" s="228">
        <f>IF(O137="základní",K137,0)</f>
        <v>0</v>
      </c>
      <c r="BF137" s="228">
        <f>IF(O137="snížená",K137,0)</f>
        <v>0</v>
      </c>
      <c r="BG137" s="228">
        <f>IF(O137="zákl. přenesená",K137,0)</f>
        <v>0</v>
      </c>
      <c r="BH137" s="228">
        <f>IF(O137="sníž. přenesená",K137,0)</f>
        <v>0</v>
      </c>
      <c r="BI137" s="228">
        <f>IF(O137="nulová",K137,0)</f>
        <v>0</v>
      </c>
      <c r="BJ137" s="18" t="s">
        <v>83</v>
      </c>
      <c r="BK137" s="228">
        <f>ROUND(P137*H137,2)</f>
        <v>0</v>
      </c>
      <c r="BL137" s="18" t="s">
        <v>165</v>
      </c>
      <c r="BM137" s="227" t="s">
        <v>302</v>
      </c>
    </row>
    <row r="138" s="2" customFormat="1">
      <c r="A138" s="39"/>
      <c r="B138" s="40"/>
      <c r="C138" s="41"/>
      <c r="D138" s="229" t="s">
        <v>167</v>
      </c>
      <c r="E138" s="41"/>
      <c r="F138" s="230" t="s">
        <v>303</v>
      </c>
      <c r="G138" s="41"/>
      <c r="H138" s="41"/>
      <c r="I138" s="231"/>
      <c r="J138" s="231"/>
      <c r="K138" s="41"/>
      <c r="L138" s="41"/>
      <c r="M138" s="45"/>
      <c r="N138" s="232"/>
      <c r="O138" s="233"/>
      <c r="P138" s="85"/>
      <c r="Q138" s="85"/>
      <c r="R138" s="85"/>
      <c r="S138" s="85"/>
      <c r="T138" s="85"/>
      <c r="U138" s="85"/>
      <c r="V138" s="85"/>
      <c r="W138" s="85"/>
      <c r="X138" s="86"/>
      <c r="Y138" s="39"/>
      <c r="Z138" s="39"/>
      <c r="AA138" s="39"/>
      <c r="AB138" s="39"/>
      <c r="AC138" s="39"/>
      <c r="AD138" s="39"/>
      <c r="AE138" s="39"/>
      <c r="AT138" s="18" t="s">
        <v>167</v>
      </c>
      <c r="AU138" s="18" t="s">
        <v>85</v>
      </c>
    </row>
    <row r="139" s="2" customFormat="1">
      <c r="A139" s="39"/>
      <c r="B139" s="40"/>
      <c r="C139" s="41"/>
      <c r="D139" s="234" t="s">
        <v>169</v>
      </c>
      <c r="E139" s="41"/>
      <c r="F139" s="235" t="s">
        <v>304</v>
      </c>
      <c r="G139" s="41"/>
      <c r="H139" s="41"/>
      <c r="I139" s="231"/>
      <c r="J139" s="231"/>
      <c r="K139" s="41"/>
      <c r="L139" s="41"/>
      <c r="M139" s="45"/>
      <c r="N139" s="232"/>
      <c r="O139" s="233"/>
      <c r="P139" s="85"/>
      <c r="Q139" s="85"/>
      <c r="R139" s="85"/>
      <c r="S139" s="85"/>
      <c r="T139" s="85"/>
      <c r="U139" s="85"/>
      <c r="V139" s="85"/>
      <c r="W139" s="85"/>
      <c r="X139" s="86"/>
      <c r="Y139" s="39"/>
      <c r="Z139" s="39"/>
      <c r="AA139" s="39"/>
      <c r="AB139" s="39"/>
      <c r="AC139" s="39"/>
      <c r="AD139" s="39"/>
      <c r="AE139" s="39"/>
      <c r="AT139" s="18" t="s">
        <v>169</v>
      </c>
      <c r="AU139" s="18" t="s">
        <v>85</v>
      </c>
    </row>
    <row r="140" s="2" customFormat="1" ht="24.15" customHeight="1">
      <c r="A140" s="39"/>
      <c r="B140" s="40"/>
      <c r="C140" s="215" t="s">
        <v>305</v>
      </c>
      <c r="D140" s="215" t="s">
        <v>160</v>
      </c>
      <c r="E140" s="216" t="s">
        <v>306</v>
      </c>
      <c r="F140" s="217" t="s">
        <v>307</v>
      </c>
      <c r="G140" s="218" t="s">
        <v>269</v>
      </c>
      <c r="H140" s="219">
        <v>60</v>
      </c>
      <c r="I140" s="220"/>
      <c r="J140" s="220"/>
      <c r="K140" s="221">
        <f>ROUND(P140*H140,2)</f>
        <v>0</v>
      </c>
      <c r="L140" s="217" t="s">
        <v>164</v>
      </c>
      <c r="M140" s="45"/>
      <c r="N140" s="222" t="s">
        <v>20</v>
      </c>
      <c r="O140" s="223" t="s">
        <v>45</v>
      </c>
      <c r="P140" s="224">
        <f>I140+J140</f>
        <v>0</v>
      </c>
      <c r="Q140" s="224">
        <f>ROUND(I140*H140,2)</f>
        <v>0</v>
      </c>
      <c r="R140" s="224">
        <f>ROUND(J140*H140,2)</f>
        <v>0</v>
      </c>
      <c r="S140" s="85"/>
      <c r="T140" s="225">
        <f>S140*H140</f>
        <v>0</v>
      </c>
      <c r="U140" s="225">
        <v>0</v>
      </c>
      <c r="V140" s="225">
        <f>U140*H140</f>
        <v>0</v>
      </c>
      <c r="W140" s="225">
        <v>0.25</v>
      </c>
      <c r="X140" s="226">
        <f>W140*H140</f>
        <v>15</v>
      </c>
      <c r="Y140" s="39"/>
      <c r="Z140" s="39"/>
      <c r="AA140" s="39"/>
      <c r="AB140" s="39"/>
      <c r="AC140" s="39"/>
      <c r="AD140" s="39"/>
      <c r="AE140" s="39"/>
      <c r="AR140" s="227" t="s">
        <v>165</v>
      </c>
      <c r="AT140" s="227" t="s">
        <v>160</v>
      </c>
      <c r="AU140" s="227" t="s">
        <v>85</v>
      </c>
      <c r="AY140" s="18" t="s">
        <v>159</v>
      </c>
      <c r="BE140" s="228">
        <f>IF(O140="základní",K140,0)</f>
        <v>0</v>
      </c>
      <c r="BF140" s="228">
        <f>IF(O140="snížená",K140,0)</f>
        <v>0</v>
      </c>
      <c r="BG140" s="228">
        <f>IF(O140="zákl. přenesená",K140,0)</f>
        <v>0</v>
      </c>
      <c r="BH140" s="228">
        <f>IF(O140="sníž. přenesená",K140,0)</f>
        <v>0</v>
      </c>
      <c r="BI140" s="228">
        <f>IF(O140="nulová",K140,0)</f>
        <v>0</v>
      </c>
      <c r="BJ140" s="18" t="s">
        <v>83</v>
      </c>
      <c r="BK140" s="228">
        <f>ROUND(P140*H140,2)</f>
        <v>0</v>
      </c>
      <c r="BL140" s="18" t="s">
        <v>165</v>
      </c>
      <c r="BM140" s="227" t="s">
        <v>308</v>
      </c>
    </row>
    <row r="141" s="2" customFormat="1">
      <c r="A141" s="39"/>
      <c r="B141" s="40"/>
      <c r="C141" s="41"/>
      <c r="D141" s="229" t="s">
        <v>167</v>
      </c>
      <c r="E141" s="41"/>
      <c r="F141" s="230" t="s">
        <v>309</v>
      </c>
      <c r="G141" s="41"/>
      <c r="H141" s="41"/>
      <c r="I141" s="231"/>
      <c r="J141" s="231"/>
      <c r="K141" s="41"/>
      <c r="L141" s="41"/>
      <c r="M141" s="45"/>
      <c r="N141" s="232"/>
      <c r="O141" s="233"/>
      <c r="P141" s="85"/>
      <c r="Q141" s="85"/>
      <c r="R141" s="85"/>
      <c r="S141" s="85"/>
      <c r="T141" s="85"/>
      <c r="U141" s="85"/>
      <c r="V141" s="85"/>
      <c r="W141" s="85"/>
      <c r="X141" s="86"/>
      <c r="Y141" s="39"/>
      <c r="Z141" s="39"/>
      <c r="AA141" s="39"/>
      <c r="AB141" s="39"/>
      <c r="AC141" s="39"/>
      <c r="AD141" s="39"/>
      <c r="AE141" s="39"/>
      <c r="AT141" s="18" t="s">
        <v>167</v>
      </c>
      <c r="AU141" s="18" t="s">
        <v>85</v>
      </c>
    </row>
    <row r="142" s="2" customFormat="1">
      <c r="A142" s="39"/>
      <c r="B142" s="40"/>
      <c r="C142" s="41"/>
      <c r="D142" s="234" t="s">
        <v>169</v>
      </c>
      <c r="E142" s="41"/>
      <c r="F142" s="235" t="s">
        <v>310</v>
      </c>
      <c r="G142" s="41"/>
      <c r="H142" s="41"/>
      <c r="I142" s="231"/>
      <c r="J142" s="231"/>
      <c r="K142" s="41"/>
      <c r="L142" s="41"/>
      <c r="M142" s="45"/>
      <c r="N142" s="232"/>
      <c r="O142" s="233"/>
      <c r="P142" s="85"/>
      <c r="Q142" s="85"/>
      <c r="R142" s="85"/>
      <c r="S142" s="85"/>
      <c r="T142" s="85"/>
      <c r="U142" s="85"/>
      <c r="V142" s="85"/>
      <c r="W142" s="85"/>
      <c r="X142" s="86"/>
      <c r="Y142" s="39"/>
      <c r="Z142" s="39"/>
      <c r="AA142" s="39"/>
      <c r="AB142" s="39"/>
      <c r="AC142" s="39"/>
      <c r="AD142" s="39"/>
      <c r="AE142" s="39"/>
      <c r="AT142" s="18" t="s">
        <v>169</v>
      </c>
      <c r="AU142" s="18" t="s">
        <v>85</v>
      </c>
    </row>
    <row r="143" s="2" customFormat="1">
      <c r="A143" s="39"/>
      <c r="B143" s="40"/>
      <c r="C143" s="41"/>
      <c r="D143" s="229" t="s">
        <v>311</v>
      </c>
      <c r="E143" s="41"/>
      <c r="F143" s="274" t="s">
        <v>312</v>
      </c>
      <c r="G143" s="41"/>
      <c r="H143" s="41"/>
      <c r="I143" s="231"/>
      <c r="J143" s="231"/>
      <c r="K143" s="41"/>
      <c r="L143" s="41"/>
      <c r="M143" s="45"/>
      <c r="N143" s="232"/>
      <c r="O143" s="233"/>
      <c r="P143" s="85"/>
      <c r="Q143" s="85"/>
      <c r="R143" s="85"/>
      <c r="S143" s="85"/>
      <c r="T143" s="85"/>
      <c r="U143" s="85"/>
      <c r="V143" s="85"/>
      <c r="W143" s="85"/>
      <c r="X143" s="86"/>
      <c r="Y143" s="39"/>
      <c r="Z143" s="39"/>
      <c r="AA143" s="39"/>
      <c r="AB143" s="39"/>
      <c r="AC143" s="39"/>
      <c r="AD143" s="39"/>
      <c r="AE143" s="39"/>
      <c r="AT143" s="18" t="s">
        <v>311</v>
      </c>
      <c r="AU143" s="18" t="s">
        <v>85</v>
      </c>
    </row>
    <row r="144" s="2" customFormat="1" ht="24.15" customHeight="1">
      <c r="A144" s="39"/>
      <c r="B144" s="40"/>
      <c r="C144" s="215" t="s">
        <v>313</v>
      </c>
      <c r="D144" s="215" t="s">
        <v>160</v>
      </c>
      <c r="E144" s="216" t="s">
        <v>314</v>
      </c>
      <c r="F144" s="217" t="s">
        <v>315</v>
      </c>
      <c r="G144" s="218" t="s">
        <v>316</v>
      </c>
      <c r="H144" s="219">
        <v>50</v>
      </c>
      <c r="I144" s="220"/>
      <c r="J144" s="220"/>
      <c r="K144" s="221">
        <f>ROUND(P144*H144,2)</f>
        <v>0</v>
      </c>
      <c r="L144" s="217" t="s">
        <v>164</v>
      </c>
      <c r="M144" s="45"/>
      <c r="N144" s="222" t="s">
        <v>20</v>
      </c>
      <c r="O144" s="223" t="s">
        <v>45</v>
      </c>
      <c r="P144" s="224">
        <f>I144+J144</f>
        <v>0</v>
      </c>
      <c r="Q144" s="224">
        <f>ROUND(I144*H144,2)</f>
        <v>0</v>
      </c>
      <c r="R144" s="224">
        <f>ROUND(J144*H144,2)</f>
        <v>0</v>
      </c>
      <c r="S144" s="85"/>
      <c r="T144" s="225">
        <f>S144*H144</f>
        <v>0</v>
      </c>
      <c r="U144" s="225">
        <v>3.2634E-05</v>
      </c>
      <c r="V144" s="225">
        <f>U144*H144</f>
        <v>0.0016317</v>
      </c>
      <c r="W144" s="225">
        <v>0</v>
      </c>
      <c r="X144" s="226">
        <f>W144*H144</f>
        <v>0</v>
      </c>
      <c r="Y144" s="39"/>
      <c r="Z144" s="39"/>
      <c r="AA144" s="39"/>
      <c r="AB144" s="39"/>
      <c r="AC144" s="39"/>
      <c r="AD144" s="39"/>
      <c r="AE144" s="39"/>
      <c r="AR144" s="227" t="s">
        <v>165</v>
      </c>
      <c r="AT144" s="227" t="s">
        <v>160</v>
      </c>
      <c r="AU144" s="227" t="s">
        <v>85</v>
      </c>
      <c r="AY144" s="18" t="s">
        <v>159</v>
      </c>
      <c r="BE144" s="228">
        <f>IF(O144="základní",K144,0)</f>
        <v>0</v>
      </c>
      <c r="BF144" s="228">
        <f>IF(O144="snížená",K144,0)</f>
        <v>0</v>
      </c>
      <c r="BG144" s="228">
        <f>IF(O144="zákl. přenesená",K144,0)</f>
        <v>0</v>
      </c>
      <c r="BH144" s="228">
        <f>IF(O144="sníž. přenesená",K144,0)</f>
        <v>0</v>
      </c>
      <c r="BI144" s="228">
        <f>IF(O144="nulová",K144,0)</f>
        <v>0</v>
      </c>
      <c r="BJ144" s="18" t="s">
        <v>83</v>
      </c>
      <c r="BK144" s="228">
        <f>ROUND(P144*H144,2)</f>
        <v>0</v>
      </c>
      <c r="BL144" s="18" t="s">
        <v>165</v>
      </c>
      <c r="BM144" s="227" t="s">
        <v>317</v>
      </c>
    </row>
    <row r="145" s="2" customFormat="1">
      <c r="A145" s="39"/>
      <c r="B145" s="40"/>
      <c r="C145" s="41"/>
      <c r="D145" s="229" t="s">
        <v>167</v>
      </c>
      <c r="E145" s="41"/>
      <c r="F145" s="230" t="s">
        <v>318</v>
      </c>
      <c r="G145" s="41"/>
      <c r="H145" s="41"/>
      <c r="I145" s="231"/>
      <c r="J145" s="231"/>
      <c r="K145" s="41"/>
      <c r="L145" s="41"/>
      <c r="M145" s="45"/>
      <c r="N145" s="232"/>
      <c r="O145" s="233"/>
      <c r="P145" s="85"/>
      <c r="Q145" s="85"/>
      <c r="R145" s="85"/>
      <c r="S145" s="85"/>
      <c r="T145" s="85"/>
      <c r="U145" s="85"/>
      <c r="V145" s="85"/>
      <c r="W145" s="85"/>
      <c r="X145" s="86"/>
      <c r="Y145" s="39"/>
      <c r="Z145" s="39"/>
      <c r="AA145" s="39"/>
      <c r="AB145" s="39"/>
      <c r="AC145" s="39"/>
      <c r="AD145" s="39"/>
      <c r="AE145" s="39"/>
      <c r="AT145" s="18" t="s">
        <v>167</v>
      </c>
      <c r="AU145" s="18" t="s">
        <v>85</v>
      </c>
    </row>
    <row r="146" s="2" customFormat="1">
      <c r="A146" s="39"/>
      <c r="B146" s="40"/>
      <c r="C146" s="41"/>
      <c r="D146" s="234" t="s">
        <v>169</v>
      </c>
      <c r="E146" s="41"/>
      <c r="F146" s="235" t="s">
        <v>319</v>
      </c>
      <c r="G146" s="41"/>
      <c r="H146" s="41"/>
      <c r="I146" s="231"/>
      <c r="J146" s="231"/>
      <c r="K146" s="41"/>
      <c r="L146" s="41"/>
      <c r="M146" s="45"/>
      <c r="N146" s="232"/>
      <c r="O146" s="233"/>
      <c r="P146" s="85"/>
      <c r="Q146" s="85"/>
      <c r="R146" s="85"/>
      <c r="S146" s="85"/>
      <c r="T146" s="85"/>
      <c r="U146" s="85"/>
      <c r="V146" s="85"/>
      <c r="W146" s="85"/>
      <c r="X146" s="86"/>
      <c r="Y146" s="39"/>
      <c r="Z146" s="39"/>
      <c r="AA146" s="39"/>
      <c r="AB146" s="39"/>
      <c r="AC146" s="39"/>
      <c r="AD146" s="39"/>
      <c r="AE146" s="39"/>
      <c r="AT146" s="18" t="s">
        <v>169</v>
      </c>
      <c r="AU146" s="18" t="s">
        <v>85</v>
      </c>
    </row>
    <row r="147" s="2" customFormat="1">
      <c r="A147" s="39"/>
      <c r="B147" s="40"/>
      <c r="C147" s="41"/>
      <c r="D147" s="229" t="s">
        <v>311</v>
      </c>
      <c r="E147" s="41"/>
      <c r="F147" s="274" t="s">
        <v>320</v>
      </c>
      <c r="G147" s="41"/>
      <c r="H147" s="41"/>
      <c r="I147" s="231"/>
      <c r="J147" s="231"/>
      <c r="K147" s="41"/>
      <c r="L147" s="41"/>
      <c r="M147" s="45"/>
      <c r="N147" s="232"/>
      <c r="O147" s="233"/>
      <c r="P147" s="85"/>
      <c r="Q147" s="85"/>
      <c r="R147" s="85"/>
      <c r="S147" s="85"/>
      <c r="T147" s="85"/>
      <c r="U147" s="85"/>
      <c r="V147" s="85"/>
      <c r="W147" s="85"/>
      <c r="X147" s="86"/>
      <c r="Y147" s="39"/>
      <c r="Z147" s="39"/>
      <c r="AA147" s="39"/>
      <c r="AB147" s="39"/>
      <c r="AC147" s="39"/>
      <c r="AD147" s="39"/>
      <c r="AE147" s="39"/>
      <c r="AT147" s="18" t="s">
        <v>311</v>
      </c>
      <c r="AU147" s="18" t="s">
        <v>85</v>
      </c>
    </row>
    <row r="148" s="2" customFormat="1" ht="24.15" customHeight="1">
      <c r="A148" s="39"/>
      <c r="B148" s="40"/>
      <c r="C148" s="215" t="s">
        <v>321</v>
      </c>
      <c r="D148" s="215" t="s">
        <v>160</v>
      </c>
      <c r="E148" s="216" t="s">
        <v>322</v>
      </c>
      <c r="F148" s="217" t="s">
        <v>323</v>
      </c>
      <c r="G148" s="218" t="s">
        <v>324</v>
      </c>
      <c r="H148" s="219">
        <v>15</v>
      </c>
      <c r="I148" s="220"/>
      <c r="J148" s="220"/>
      <c r="K148" s="221">
        <f>ROUND(P148*H148,2)</f>
        <v>0</v>
      </c>
      <c r="L148" s="217" t="s">
        <v>164</v>
      </c>
      <c r="M148" s="45"/>
      <c r="N148" s="222" t="s">
        <v>20</v>
      </c>
      <c r="O148" s="223" t="s">
        <v>45</v>
      </c>
      <c r="P148" s="224">
        <f>I148+J148</f>
        <v>0</v>
      </c>
      <c r="Q148" s="224">
        <f>ROUND(I148*H148,2)</f>
        <v>0</v>
      </c>
      <c r="R148" s="224">
        <f>ROUND(J148*H148,2)</f>
        <v>0</v>
      </c>
      <c r="S148" s="85"/>
      <c r="T148" s="225">
        <f>S148*H148</f>
        <v>0</v>
      </c>
      <c r="U148" s="225">
        <v>0</v>
      </c>
      <c r="V148" s="225">
        <f>U148*H148</f>
        <v>0</v>
      </c>
      <c r="W148" s="225">
        <v>0</v>
      </c>
      <c r="X148" s="226">
        <f>W148*H148</f>
        <v>0</v>
      </c>
      <c r="Y148" s="39"/>
      <c r="Z148" s="39"/>
      <c r="AA148" s="39"/>
      <c r="AB148" s="39"/>
      <c r="AC148" s="39"/>
      <c r="AD148" s="39"/>
      <c r="AE148" s="39"/>
      <c r="AR148" s="227" t="s">
        <v>165</v>
      </c>
      <c r="AT148" s="227" t="s">
        <v>160</v>
      </c>
      <c r="AU148" s="227" t="s">
        <v>85</v>
      </c>
      <c r="AY148" s="18" t="s">
        <v>159</v>
      </c>
      <c r="BE148" s="228">
        <f>IF(O148="základní",K148,0)</f>
        <v>0</v>
      </c>
      <c r="BF148" s="228">
        <f>IF(O148="snížená",K148,0)</f>
        <v>0</v>
      </c>
      <c r="BG148" s="228">
        <f>IF(O148="zákl. přenesená",K148,0)</f>
        <v>0</v>
      </c>
      <c r="BH148" s="228">
        <f>IF(O148="sníž. přenesená",K148,0)</f>
        <v>0</v>
      </c>
      <c r="BI148" s="228">
        <f>IF(O148="nulová",K148,0)</f>
        <v>0</v>
      </c>
      <c r="BJ148" s="18" t="s">
        <v>83</v>
      </c>
      <c r="BK148" s="228">
        <f>ROUND(P148*H148,2)</f>
        <v>0</v>
      </c>
      <c r="BL148" s="18" t="s">
        <v>165</v>
      </c>
      <c r="BM148" s="227" t="s">
        <v>325</v>
      </c>
    </row>
    <row r="149" s="2" customFormat="1">
      <c r="A149" s="39"/>
      <c r="B149" s="40"/>
      <c r="C149" s="41"/>
      <c r="D149" s="229" t="s">
        <v>167</v>
      </c>
      <c r="E149" s="41"/>
      <c r="F149" s="230" t="s">
        <v>326</v>
      </c>
      <c r="G149" s="41"/>
      <c r="H149" s="41"/>
      <c r="I149" s="231"/>
      <c r="J149" s="231"/>
      <c r="K149" s="41"/>
      <c r="L149" s="41"/>
      <c r="M149" s="45"/>
      <c r="N149" s="232"/>
      <c r="O149" s="233"/>
      <c r="P149" s="85"/>
      <c r="Q149" s="85"/>
      <c r="R149" s="85"/>
      <c r="S149" s="85"/>
      <c r="T149" s="85"/>
      <c r="U149" s="85"/>
      <c r="V149" s="85"/>
      <c r="W149" s="85"/>
      <c r="X149" s="86"/>
      <c r="Y149" s="39"/>
      <c r="Z149" s="39"/>
      <c r="AA149" s="39"/>
      <c r="AB149" s="39"/>
      <c r="AC149" s="39"/>
      <c r="AD149" s="39"/>
      <c r="AE149" s="39"/>
      <c r="AT149" s="18" t="s">
        <v>167</v>
      </c>
      <c r="AU149" s="18" t="s">
        <v>85</v>
      </c>
    </row>
    <row r="150" s="2" customFormat="1">
      <c r="A150" s="39"/>
      <c r="B150" s="40"/>
      <c r="C150" s="41"/>
      <c r="D150" s="234" t="s">
        <v>169</v>
      </c>
      <c r="E150" s="41"/>
      <c r="F150" s="235" t="s">
        <v>327</v>
      </c>
      <c r="G150" s="41"/>
      <c r="H150" s="41"/>
      <c r="I150" s="231"/>
      <c r="J150" s="231"/>
      <c r="K150" s="41"/>
      <c r="L150" s="41"/>
      <c r="M150" s="45"/>
      <c r="N150" s="232"/>
      <c r="O150" s="233"/>
      <c r="P150" s="85"/>
      <c r="Q150" s="85"/>
      <c r="R150" s="85"/>
      <c r="S150" s="85"/>
      <c r="T150" s="85"/>
      <c r="U150" s="85"/>
      <c r="V150" s="85"/>
      <c r="W150" s="85"/>
      <c r="X150" s="86"/>
      <c r="Y150" s="39"/>
      <c r="Z150" s="39"/>
      <c r="AA150" s="39"/>
      <c r="AB150" s="39"/>
      <c r="AC150" s="39"/>
      <c r="AD150" s="39"/>
      <c r="AE150" s="39"/>
      <c r="AT150" s="18" t="s">
        <v>169</v>
      </c>
      <c r="AU150" s="18" t="s">
        <v>85</v>
      </c>
    </row>
    <row r="151" s="2" customFormat="1">
      <c r="A151" s="39"/>
      <c r="B151" s="40"/>
      <c r="C151" s="41"/>
      <c r="D151" s="229" t="s">
        <v>311</v>
      </c>
      <c r="E151" s="41"/>
      <c r="F151" s="274" t="s">
        <v>320</v>
      </c>
      <c r="G151" s="41"/>
      <c r="H151" s="41"/>
      <c r="I151" s="231"/>
      <c r="J151" s="231"/>
      <c r="K151" s="41"/>
      <c r="L151" s="41"/>
      <c r="M151" s="45"/>
      <c r="N151" s="232"/>
      <c r="O151" s="233"/>
      <c r="P151" s="85"/>
      <c r="Q151" s="85"/>
      <c r="R151" s="85"/>
      <c r="S151" s="85"/>
      <c r="T151" s="85"/>
      <c r="U151" s="85"/>
      <c r="V151" s="85"/>
      <c r="W151" s="85"/>
      <c r="X151" s="86"/>
      <c r="Y151" s="39"/>
      <c r="Z151" s="39"/>
      <c r="AA151" s="39"/>
      <c r="AB151" s="39"/>
      <c r="AC151" s="39"/>
      <c r="AD151" s="39"/>
      <c r="AE151" s="39"/>
      <c r="AT151" s="18" t="s">
        <v>311</v>
      </c>
      <c r="AU151" s="18" t="s">
        <v>85</v>
      </c>
    </row>
    <row r="152" s="12" customFormat="1" ht="22.8" customHeight="1">
      <c r="A152" s="12"/>
      <c r="B152" s="200"/>
      <c r="C152" s="201"/>
      <c r="D152" s="202" t="s">
        <v>75</v>
      </c>
      <c r="E152" s="268" t="s">
        <v>254</v>
      </c>
      <c r="F152" s="268" t="s">
        <v>255</v>
      </c>
      <c r="G152" s="201"/>
      <c r="H152" s="201"/>
      <c r="I152" s="204"/>
      <c r="J152" s="204"/>
      <c r="K152" s="269">
        <f>BK152</f>
        <v>0</v>
      </c>
      <c r="L152" s="201"/>
      <c r="M152" s="206"/>
      <c r="N152" s="207"/>
      <c r="O152" s="208"/>
      <c r="P152" s="208"/>
      <c r="Q152" s="209">
        <f>SUM(Q153:Q155)</f>
        <v>0</v>
      </c>
      <c r="R152" s="209">
        <f>SUM(R153:R155)</f>
        <v>0</v>
      </c>
      <c r="S152" s="208"/>
      <c r="T152" s="210">
        <f>SUM(T153:T155)</f>
        <v>0</v>
      </c>
      <c r="U152" s="208"/>
      <c r="V152" s="210">
        <f>SUM(V153:V155)</f>
        <v>0</v>
      </c>
      <c r="W152" s="208"/>
      <c r="X152" s="211">
        <f>SUM(X153:X155)</f>
        <v>0</v>
      </c>
      <c r="Y152" s="12"/>
      <c r="Z152" s="12"/>
      <c r="AA152" s="12"/>
      <c r="AB152" s="12"/>
      <c r="AC152" s="12"/>
      <c r="AD152" s="12"/>
      <c r="AE152" s="12"/>
      <c r="AR152" s="212" t="s">
        <v>83</v>
      </c>
      <c r="AT152" s="213" t="s">
        <v>75</v>
      </c>
      <c r="AU152" s="213" t="s">
        <v>83</v>
      </c>
      <c r="AY152" s="212" t="s">
        <v>159</v>
      </c>
      <c r="BK152" s="214">
        <f>SUM(BK153:BK155)</f>
        <v>0</v>
      </c>
    </row>
    <row r="153" s="2" customFormat="1">
      <c r="A153" s="39"/>
      <c r="B153" s="40"/>
      <c r="C153" s="215" t="s">
        <v>328</v>
      </c>
      <c r="D153" s="215" t="s">
        <v>160</v>
      </c>
      <c r="E153" s="216" t="s">
        <v>257</v>
      </c>
      <c r="F153" s="217" t="s">
        <v>258</v>
      </c>
      <c r="G153" s="218" t="s">
        <v>259</v>
      </c>
      <c r="H153" s="219">
        <v>62.529000000000003</v>
      </c>
      <c r="I153" s="220"/>
      <c r="J153" s="220"/>
      <c r="K153" s="221">
        <f>ROUND(P153*H153,2)</f>
        <v>0</v>
      </c>
      <c r="L153" s="217" t="s">
        <v>164</v>
      </c>
      <c r="M153" s="45"/>
      <c r="N153" s="222" t="s">
        <v>20</v>
      </c>
      <c r="O153" s="223" t="s">
        <v>45</v>
      </c>
      <c r="P153" s="224">
        <f>I153+J153</f>
        <v>0</v>
      </c>
      <c r="Q153" s="224">
        <f>ROUND(I153*H153,2)</f>
        <v>0</v>
      </c>
      <c r="R153" s="224">
        <f>ROUND(J153*H153,2)</f>
        <v>0</v>
      </c>
      <c r="S153" s="85"/>
      <c r="T153" s="225">
        <f>S153*H153</f>
        <v>0</v>
      </c>
      <c r="U153" s="225">
        <v>0</v>
      </c>
      <c r="V153" s="225">
        <f>U153*H153</f>
        <v>0</v>
      </c>
      <c r="W153" s="225">
        <v>0</v>
      </c>
      <c r="X153" s="226">
        <f>W153*H153</f>
        <v>0</v>
      </c>
      <c r="Y153" s="39"/>
      <c r="Z153" s="39"/>
      <c r="AA153" s="39"/>
      <c r="AB153" s="39"/>
      <c r="AC153" s="39"/>
      <c r="AD153" s="39"/>
      <c r="AE153" s="39"/>
      <c r="AR153" s="227" t="s">
        <v>165</v>
      </c>
      <c r="AT153" s="227" t="s">
        <v>160</v>
      </c>
      <c r="AU153" s="227" t="s">
        <v>85</v>
      </c>
      <c r="AY153" s="18" t="s">
        <v>159</v>
      </c>
      <c r="BE153" s="228">
        <f>IF(O153="základní",K153,0)</f>
        <v>0</v>
      </c>
      <c r="BF153" s="228">
        <f>IF(O153="snížená",K153,0)</f>
        <v>0</v>
      </c>
      <c r="BG153" s="228">
        <f>IF(O153="zákl. přenesená",K153,0)</f>
        <v>0</v>
      </c>
      <c r="BH153" s="228">
        <f>IF(O153="sníž. přenesená",K153,0)</f>
        <v>0</v>
      </c>
      <c r="BI153" s="228">
        <f>IF(O153="nulová",K153,0)</f>
        <v>0</v>
      </c>
      <c r="BJ153" s="18" t="s">
        <v>83</v>
      </c>
      <c r="BK153" s="228">
        <f>ROUND(P153*H153,2)</f>
        <v>0</v>
      </c>
      <c r="BL153" s="18" t="s">
        <v>165</v>
      </c>
      <c r="BM153" s="227" t="s">
        <v>329</v>
      </c>
    </row>
    <row r="154" s="2" customFormat="1">
      <c r="A154" s="39"/>
      <c r="B154" s="40"/>
      <c r="C154" s="41"/>
      <c r="D154" s="229" t="s">
        <v>167</v>
      </c>
      <c r="E154" s="41"/>
      <c r="F154" s="230" t="s">
        <v>261</v>
      </c>
      <c r="G154" s="41"/>
      <c r="H154" s="41"/>
      <c r="I154" s="231"/>
      <c r="J154" s="231"/>
      <c r="K154" s="41"/>
      <c r="L154" s="41"/>
      <c r="M154" s="45"/>
      <c r="N154" s="232"/>
      <c r="O154" s="233"/>
      <c r="P154" s="85"/>
      <c r="Q154" s="85"/>
      <c r="R154" s="85"/>
      <c r="S154" s="85"/>
      <c r="T154" s="85"/>
      <c r="U154" s="85"/>
      <c r="V154" s="85"/>
      <c r="W154" s="85"/>
      <c r="X154" s="86"/>
      <c r="Y154" s="39"/>
      <c r="Z154" s="39"/>
      <c r="AA154" s="39"/>
      <c r="AB154" s="39"/>
      <c r="AC154" s="39"/>
      <c r="AD154" s="39"/>
      <c r="AE154" s="39"/>
      <c r="AT154" s="18" t="s">
        <v>167</v>
      </c>
      <c r="AU154" s="18" t="s">
        <v>85</v>
      </c>
    </row>
    <row r="155" s="2" customFormat="1">
      <c r="A155" s="39"/>
      <c r="B155" s="40"/>
      <c r="C155" s="41"/>
      <c r="D155" s="234" t="s">
        <v>169</v>
      </c>
      <c r="E155" s="41"/>
      <c r="F155" s="235" t="s">
        <v>262</v>
      </c>
      <c r="G155" s="41"/>
      <c r="H155" s="41"/>
      <c r="I155" s="231"/>
      <c r="J155" s="231"/>
      <c r="K155" s="41"/>
      <c r="L155" s="41"/>
      <c r="M155" s="45"/>
      <c r="N155" s="270"/>
      <c r="O155" s="271"/>
      <c r="P155" s="272"/>
      <c r="Q155" s="272"/>
      <c r="R155" s="272"/>
      <c r="S155" s="272"/>
      <c r="T155" s="272"/>
      <c r="U155" s="272"/>
      <c r="V155" s="272"/>
      <c r="W155" s="272"/>
      <c r="X155" s="273"/>
      <c r="Y155" s="39"/>
      <c r="Z155" s="39"/>
      <c r="AA155" s="39"/>
      <c r="AB155" s="39"/>
      <c r="AC155" s="39"/>
      <c r="AD155" s="39"/>
      <c r="AE155" s="39"/>
      <c r="AT155" s="18" t="s">
        <v>169</v>
      </c>
      <c r="AU155" s="18" t="s">
        <v>85</v>
      </c>
    </row>
    <row r="156" s="2" customFormat="1" ht="6.96" customHeight="1">
      <c r="A156" s="39"/>
      <c r="B156" s="60"/>
      <c r="C156" s="61"/>
      <c r="D156" s="61"/>
      <c r="E156" s="61"/>
      <c r="F156" s="61"/>
      <c r="G156" s="61"/>
      <c r="H156" s="61"/>
      <c r="I156" s="61"/>
      <c r="J156" s="61"/>
      <c r="K156" s="61"/>
      <c r="L156" s="61"/>
      <c r="M156" s="45"/>
      <c r="N156" s="39"/>
      <c r="P156" s="39"/>
      <c r="Q156" s="39"/>
      <c r="R156" s="39"/>
      <c r="S156" s="39"/>
      <c r="T156" s="39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</row>
  </sheetData>
  <sheetProtection sheet="1" autoFilter="0" formatColumns="0" formatRows="0" objects="1" scenarios="1" spinCount="100000" saltValue="jaACrDbzaVhpMWDD8XVbL3Yt9IUX/bCC1G4ls8OScoxpQUiIbD92c7klcXCgKHv7sZhd53VBul5WFbxGheDVow==" hashValue="dxYrTaPJndS5Vo5K1ZcZkXxANK2WQ2QEonEfwhbgh5F1kbjiM35QlG0uBhSxOsV40f85z4nME7cMkgNImoNB7g==" algorithmName="SHA-512" password="CC35"/>
  <autoFilter ref="C89:L155"/>
  <mergeCells count="12">
    <mergeCell ref="E7:H7"/>
    <mergeCell ref="E9:H9"/>
    <mergeCell ref="E11:H11"/>
    <mergeCell ref="E20:H20"/>
    <mergeCell ref="E29:H29"/>
    <mergeCell ref="E52:H52"/>
    <mergeCell ref="E54:H54"/>
    <mergeCell ref="E56:H56"/>
    <mergeCell ref="E78:H78"/>
    <mergeCell ref="E80:H80"/>
    <mergeCell ref="E82:H82"/>
    <mergeCell ref="M2:Z2"/>
  </mergeCells>
  <hyperlinks>
    <hyperlink ref="F94" r:id="rId1" display="https://podminky.urs.cz/item/CS_URS_2025_01/171151101"/>
    <hyperlink ref="F98" r:id="rId2" display="https://podminky.urs.cz/item/CS_URS_2025_01/181451121"/>
    <hyperlink ref="F105" r:id="rId3" display="https://podminky.urs.cz/item/CS_URS_2025_01/115001104"/>
    <hyperlink ref="F108" r:id="rId4" display="https://podminky.urs.cz/item/CS_URS_2025_01/121151123"/>
    <hyperlink ref="F112" r:id="rId5" display="https://podminky.urs.cz/item/CS_URS_2025_01/122151106"/>
    <hyperlink ref="F116" r:id="rId6" display="https://podminky.urs.cz/item/CS_URS_2025_01/162351104"/>
    <hyperlink ref="F120" r:id="rId7" display="https://podminky.urs.cz/item/CS_URS_2025_01/162551108"/>
    <hyperlink ref="F124" r:id="rId8" display="https://podminky.urs.cz/item/CS_URS_2025_01/181351113"/>
    <hyperlink ref="F128" r:id="rId9" display="https://podminky.urs.cz/item/CS_URS_2025_01/181951111"/>
    <hyperlink ref="F132" r:id="rId10" display="https://podminky.urs.cz/item/CS_URS_2025_01/451571112"/>
    <hyperlink ref="F135" r:id="rId11" display="https://podminky.urs.cz/item/CS_URS_2025_01/463212121"/>
    <hyperlink ref="F139" r:id="rId12" display="https://podminky.urs.cz/item/CS_URS_2025_01/935111111"/>
    <hyperlink ref="F142" r:id="rId13" display="https://podminky.urs.cz/item/CS_URS_2025_01/966008211"/>
    <hyperlink ref="F146" r:id="rId14" display="https://podminky.urs.cz/item/CS_URS_2025_01/115101201"/>
    <hyperlink ref="F150" r:id="rId15" display="https://podminky.urs.cz/item/CS_URS_2025_01/115101301"/>
    <hyperlink ref="F155" r:id="rId16" display="https://podminky.urs.cz/item/CS_URS_2025_01/998321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7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8" t="s">
        <v>99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21"/>
      <c r="AT3" s="18" t="s">
        <v>85</v>
      </c>
    </row>
    <row r="4" s="1" customFormat="1" ht="24.96" customHeight="1">
      <c r="B4" s="21"/>
      <c r="D4" s="143" t="s">
        <v>124</v>
      </c>
      <c r="M4" s="21"/>
      <c r="N4" s="144" t="s">
        <v>11</v>
      </c>
      <c r="AT4" s="18" t="s">
        <v>4</v>
      </c>
    </row>
    <row r="5" s="1" customFormat="1" ht="6.96" customHeight="1">
      <c r="B5" s="21"/>
      <c r="M5" s="21"/>
    </row>
    <row r="6" s="1" customFormat="1" ht="12" customHeight="1">
      <c r="B6" s="21"/>
      <c r="D6" s="145" t="s">
        <v>17</v>
      </c>
      <c r="M6" s="21"/>
    </row>
    <row r="7" s="1" customFormat="1" ht="26.25" customHeight="1">
      <c r="B7" s="21"/>
      <c r="E7" s="146" t="str">
        <f>'Rekapitulace stavby'!K6</f>
        <v>Dyje, Drnholec - Nový Přerov, km 79,560 - 85,534, dosypání koruny LB, PB hráze</v>
      </c>
      <c r="F7" s="145"/>
      <c r="G7" s="145"/>
      <c r="H7" s="145"/>
      <c r="M7" s="21"/>
    </row>
    <row r="8" s="1" customFormat="1" ht="12" customHeight="1">
      <c r="B8" s="21"/>
      <c r="D8" s="145" t="s">
        <v>125</v>
      </c>
      <c r="M8" s="21"/>
    </row>
    <row r="9" s="2" customFormat="1" ht="16.5" customHeight="1">
      <c r="A9" s="39"/>
      <c r="B9" s="45"/>
      <c r="C9" s="39"/>
      <c r="D9" s="39"/>
      <c r="E9" s="146" t="s">
        <v>330</v>
      </c>
      <c r="F9" s="39"/>
      <c r="G9" s="39"/>
      <c r="H9" s="39"/>
      <c r="I9" s="39"/>
      <c r="J9" s="39"/>
      <c r="K9" s="39"/>
      <c r="L9" s="39"/>
      <c r="M9" s="147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5" t="s">
        <v>127</v>
      </c>
      <c r="E10" s="39"/>
      <c r="F10" s="39"/>
      <c r="G10" s="39"/>
      <c r="H10" s="39"/>
      <c r="I10" s="39"/>
      <c r="J10" s="39"/>
      <c r="K10" s="39"/>
      <c r="L10" s="39"/>
      <c r="M10" s="147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8" t="s">
        <v>331</v>
      </c>
      <c r="F11" s="39"/>
      <c r="G11" s="39"/>
      <c r="H11" s="39"/>
      <c r="I11" s="39"/>
      <c r="J11" s="39"/>
      <c r="K11" s="39"/>
      <c r="L11" s="39"/>
      <c r="M11" s="147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147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5" t="s">
        <v>19</v>
      </c>
      <c r="E13" s="39"/>
      <c r="F13" s="136" t="s">
        <v>20</v>
      </c>
      <c r="G13" s="39"/>
      <c r="H13" s="39"/>
      <c r="I13" s="145" t="s">
        <v>21</v>
      </c>
      <c r="J13" s="136" t="s">
        <v>20</v>
      </c>
      <c r="K13" s="39"/>
      <c r="L13" s="39"/>
      <c r="M13" s="147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5" t="s">
        <v>22</v>
      </c>
      <c r="E14" s="39"/>
      <c r="F14" s="136" t="s">
        <v>23</v>
      </c>
      <c r="G14" s="39"/>
      <c r="H14" s="39"/>
      <c r="I14" s="145" t="s">
        <v>24</v>
      </c>
      <c r="J14" s="149" t="str">
        <f>'Rekapitulace stavby'!AN8</f>
        <v>29. 1. 2025</v>
      </c>
      <c r="K14" s="39"/>
      <c r="L14" s="39"/>
      <c r="M14" s="147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147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5" t="s">
        <v>26</v>
      </c>
      <c r="E16" s="39"/>
      <c r="F16" s="39"/>
      <c r="G16" s="39"/>
      <c r="H16" s="39"/>
      <c r="I16" s="145" t="s">
        <v>27</v>
      </c>
      <c r="J16" s="136" t="s">
        <v>28</v>
      </c>
      <c r="K16" s="39"/>
      <c r="L16" s="39"/>
      <c r="M16" s="147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6" t="s">
        <v>29</v>
      </c>
      <c r="F17" s="39"/>
      <c r="G17" s="39"/>
      <c r="H17" s="39"/>
      <c r="I17" s="145" t="s">
        <v>30</v>
      </c>
      <c r="J17" s="136" t="s">
        <v>20</v>
      </c>
      <c r="K17" s="39"/>
      <c r="L17" s="39"/>
      <c r="M17" s="147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147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5" t="s">
        <v>31</v>
      </c>
      <c r="E19" s="39"/>
      <c r="F19" s="39"/>
      <c r="G19" s="39"/>
      <c r="H19" s="39"/>
      <c r="I19" s="145" t="s">
        <v>27</v>
      </c>
      <c r="J19" s="34" t="str">
        <f>'Rekapitulace stavby'!AN13</f>
        <v>Vyplň údaj</v>
      </c>
      <c r="K19" s="39"/>
      <c r="L19" s="39"/>
      <c r="M19" s="147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6"/>
      <c r="G20" s="136"/>
      <c r="H20" s="136"/>
      <c r="I20" s="145" t="s">
        <v>30</v>
      </c>
      <c r="J20" s="34" t="str">
        <f>'Rekapitulace stavby'!AN14</f>
        <v>Vyplň údaj</v>
      </c>
      <c r="K20" s="39"/>
      <c r="L20" s="39"/>
      <c r="M20" s="147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147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5" t="s">
        <v>33</v>
      </c>
      <c r="E22" s="39"/>
      <c r="F22" s="39"/>
      <c r="G22" s="39"/>
      <c r="H22" s="39"/>
      <c r="I22" s="145" t="s">
        <v>27</v>
      </c>
      <c r="J22" s="136" t="s">
        <v>20</v>
      </c>
      <c r="K22" s="39"/>
      <c r="L22" s="39"/>
      <c r="M22" s="147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6" t="s">
        <v>34</v>
      </c>
      <c r="F23" s="39"/>
      <c r="G23" s="39"/>
      <c r="H23" s="39"/>
      <c r="I23" s="145" t="s">
        <v>30</v>
      </c>
      <c r="J23" s="136" t="s">
        <v>20</v>
      </c>
      <c r="K23" s="39"/>
      <c r="L23" s="39"/>
      <c r="M23" s="147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147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5" t="s">
        <v>35</v>
      </c>
      <c r="E25" s="39"/>
      <c r="F25" s="39"/>
      <c r="G25" s="39"/>
      <c r="H25" s="39"/>
      <c r="I25" s="145" t="s">
        <v>27</v>
      </c>
      <c r="J25" s="136" t="s">
        <v>36</v>
      </c>
      <c r="K25" s="39"/>
      <c r="L25" s="39"/>
      <c r="M25" s="147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6" t="s">
        <v>37</v>
      </c>
      <c r="F26" s="39"/>
      <c r="G26" s="39"/>
      <c r="H26" s="39"/>
      <c r="I26" s="145" t="s">
        <v>30</v>
      </c>
      <c r="J26" s="136" t="s">
        <v>20</v>
      </c>
      <c r="K26" s="39"/>
      <c r="L26" s="39"/>
      <c r="M26" s="147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147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5" t="s">
        <v>38</v>
      </c>
      <c r="E28" s="39"/>
      <c r="F28" s="39"/>
      <c r="G28" s="39"/>
      <c r="H28" s="39"/>
      <c r="I28" s="39"/>
      <c r="J28" s="39"/>
      <c r="K28" s="39"/>
      <c r="L28" s="39"/>
      <c r="M28" s="147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0"/>
      <c r="B29" s="151"/>
      <c r="C29" s="150"/>
      <c r="D29" s="150"/>
      <c r="E29" s="152" t="s">
        <v>20</v>
      </c>
      <c r="F29" s="152"/>
      <c r="G29" s="152"/>
      <c r="H29" s="152"/>
      <c r="I29" s="150"/>
      <c r="J29" s="150"/>
      <c r="K29" s="150"/>
      <c r="L29" s="150"/>
      <c r="M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147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4"/>
      <c r="E31" s="154"/>
      <c r="F31" s="154"/>
      <c r="G31" s="154"/>
      <c r="H31" s="154"/>
      <c r="I31" s="154"/>
      <c r="J31" s="154"/>
      <c r="K31" s="154"/>
      <c r="L31" s="154"/>
      <c r="M31" s="147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>
      <c r="A32" s="39"/>
      <c r="B32" s="45"/>
      <c r="C32" s="39"/>
      <c r="D32" s="39"/>
      <c r="E32" s="145" t="s">
        <v>129</v>
      </c>
      <c r="F32" s="39"/>
      <c r="G32" s="39"/>
      <c r="H32" s="39"/>
      <c r="I32" s="39"/>
      <c r="J32" s="39"/>
      <c r="K32" s="155">
        <f>I65</f>
        <v>0</v>
      </c>
      <c r="L32" s="39"/>
      <c r="M32" s="147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>
      <c r="A33" s="39"/>
      <c r="B33" s="45"/>
      <c r="C33" s="39"/>
      <c r="D33" s="39"/>
      <c r="E33" s="145" t="s">
        <v>130</v>
      </c>
      <c r="F33" s="39"/>
      <c r="G33" s="39"/>
      <c r="H33" s="39"/>
      <c r="I33" s="39"/>
      <c r="J33" s="39"/>
      <c r="K33" s="155">
        <f>J65</f>
        <v>0</v>
      </c>
      <c r="L33" s="39"/>
      <c r="M33" s="147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56" t="s">
        <v>40</v>
      </c>
      <c r="E34" s="39"/>
      <c r="F34" s="39"/>
      <c r="G34" s="39"/>
      <c r="H34" s="39"/>
      <c r="I34" s="39"/>
      <c r="J34" s="39"/>
      <c r="K34" s="157">
        <f>ROUND(K90, 2)</f>
        <v>0</v>
      </c>
      <c r="L34" s="39"/>
      <c r="M34" s="147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54"/>
      <c r="E35" s="154"/>
      <c r="F35" s="154"/>
      <c r="G35" s="154"/>
      <c r="H35" s="154"/>
      <c r="I35" s="154"/>
      <c r="J35" s="154"/>
      <c r="K35" s="154"/>
      <c r="L35" s="154"/>
      <c r="M35" s="147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58" t="s">
        <v>42</v>
      </c>
      <c r="G36" s="39"/>
      <c r="H36" s="39"/>
      <c r="I36" s="158" t="s">
        <v>41</v>
      </c>
      <c r="J36" s="39"/>
      <c r="K36" s="158" t="s">
        <v>43</v>
      </c>
      <c r="L36" s="39"/>
      <c r="M36" s="147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59" t="s">
        <v>44</v>
      </c>
      <c r="E37" s="145" t="s">
        <v>45</v>
      </c>
      <c r="F37" s="155">
        <f>ROUND((SUM(BE90:BE159)),  2)</f>
        <v>0</v>
      </c>
      <c r="G37" s="39"/>
      <c r="H37" s="39"/>
      <c r="I37" s="160">
        <v>0.20999999999999999</v>
      </c>
      <c r="J37" s="39"/>
      <c r="K37" s="155">
        <f>ROUND(((SUM(BE90:BE159))*I37),  2)</f>
        <v>0</v>
      </c>
      <c r="L37" s="39"/>
      <c r="M37" s="147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45" t="s">
        <v>46</v>
      </c>
      <c r="F38" s="155">
        <f>ROUND((SUM(BF90:BF159)),  2)</f>
        <v>0</v>
      </c>
      <c r="G38" s="39"/>
      <c r="H38" s="39"/>
      <c r="I38" s="160">
        <v>0.12</v>
      </c>
      <c r="J38" s="39"/>
      <c r="K38" s="155">
        <f>ROUND(((SUM(BF90:BF159))*I38),  2)</f>
        <v>0</v>
      </c>
      <c r="L38" s="39"/>
      <c r="M38" s="147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5" t="s">
        <v>47</v>
      </c>
      <c r="F39" s="155">
        <f>ROUND((SUM(BG90:BG159)),  2)</f>
        <v>0</v>
      </c>
      <c r="G39" s="39"/>
      <c r="H39" s="39"/>
      <c r="I39" s="160">
        <v>0.20999999999999999</v>
      </c>
      <c r="J39" s="39"/>
      <c r="K39" s="155">
        <f>0</f>
        <v>0</v>
      </c>
      <c r="L39" s="39"/>
      <c r="M39" s="147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45" t="s">
        <v>48</v>
      </c>
      <c r="F40" s="155">
        <f>ROUND((SUM(BH90:BH159)),  2)</f>
        <v>0</v>
      </c>
      <c r="G40" s="39"/>
      <c r="H40" s="39"/>
      <c r="I40" s="160">
        <v>0.12</v>
      </c>
      <c r="J40" s="39"/>
      <c r="K40" s="155">
        <f>0</f>
        <v>0</v>
      </c>
      <c r="L40" s="39"/>
      <c r="M40" s="147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45" t="s">
        <v>49</v>
      </c>
      <c r="F41" s="155">
        <f>ROUND((SUM(BI90:BI159)),  2)</f>
        <v>0</v>
      </c>
      <c r="G41" s="39"/>
      <c r="H41" s="39"/>
      <c r="I41" s="160">
        <v>0</v>
      </c>
      <c r="J41" s="39"/>
      <c r="K41" s="155">
        <f>0</f>
        <v>0</v>
      </c>
      <c r="L41" s="39"/>
      <c r="M41" s="147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147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1"/>
      <c r="D43" s="162" t="s">
        <v>50</v>
      </c>
      <c r="E43" s="163"/>
      <c r="F43" s="163"/>
      <c r="G43" s="164" t="s">
        <v>51</v>
      </c>
      <c r="H43" s="165" t="s">
        <v>52</v>
      </c>
      <c r="I43" s="163"/>
      <c r="J43" s="163"/>
      <c r="K43" s="166">
        <f>SUM(K34:K41)</f>
        <v>0</v>
      </c>
      <c r="L43" s="167"/>
      <c r="M43" s="147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69"/>
      <c r="M44" s="147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8" s="2" customFormat="1" ht="6.96" customHeight="1">
      <c r="A48" s="39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71"/>
      <c r="M48" s="147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24.96" customHeight="1">
      <c r="A49" s="39"/>
      <c r="B49" s="40"/>
      <c r="C49" s="24" t="s">
        <v>131</v>
      </c>
      <c r="D49" s="41"/>
      <c r="E49" s="41"/>
      <c r="F49" s="41"/>
      <c r="G49" s="41"/>
      <c r="H49" s="41"/>
      <c r="I49" s="41"/>
      <c r="J49" s="41"/>
      <c r="K49" s="41"/>
      <c r="L49" s="41"/>
      <c r="M49" s="147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6.96" customHeight="1">
      <c r="A50" s="39"/>
      <c r="B50" s="40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147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17</v>
      </c>
      <c r="D51" s="41"/>
      <c r="E51" s="41"/>
      <c r="F51" s="41"/>
      <c r="G51" s="41"/>
      <c r="H51" s="41"/>
      <c r="I51" s="41"/>
      <c r="J51" s="41"/>
      <c r="K51" s="41"/>
      <c r="L51" s="41"/>
      <c r="M51" s="147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26.25" customHeight="1">
      <c r="A52" s="39"/>
      <c r="B52" s="40"/>
      <c r="C52" s="41"/>
      <c r="D52" s="41"/>
      <c r="E52" s="172" t="str">
        <f>E7</f>
        <v>Dyje, Drnholec - Nový Přerov, km 79,560 - 85,534, dosypání koruny LB, PB hráze</v>
      </c>
      <c r="F52" s="33"/>
      <c r="G52" s="33"/>
      <c r="H52" s="33"/>
      <c r="I52" s="41"/>
      <c r="J52" s="41"/>
      <c r="K52" s="41"/>
      <c r="L52" s="41"/>
      <c r="M52" s="147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1" customFormat="1" ht="12" customHeight="1">
      <c r="B53" s="22"/>
      <c r="C53" s="33" t="s">
        <v>125</v>
      </c>
      <c r="D53" s="23"/>
      <c r="E53" s="23"/>
      <c r="F53" s="23"/>
      <c r="G53" s="23"/>
      <c r="H53" s="23"/>
      <c r="I53" s="23"/>
      <c r="J53" s="23"/>
      <c r="K53" s="23"/>
      <c r="L53" s="23"/>
      <c r="M53" s="21"/>
    </row>
    <row r="54" s="2" customFormat="1" ht="16.5" customHeight="1">
      <c r="A54" s="39"/>
      <c r="B54" s="40"/>
      <c r="C54" s="41"/>
      <c r="D54" s="41"/>
      <c r="E54" s="172" t="s">
        <v>330</v>
      </c>
      <c r="F54" s="41"/>
      <c r="G54" s="41"/>
      <c r="H54" s="41"/>
      <c r="I54" s="41"/>
      <c r="J54" s="41"/>
      <c r="K54" s="41"/>
      <c r="L54" s="41"/>
      <c r="M54" s="147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2" customHeight="1">
      <c r="A55" s="39"/>
      <c r="B55" s="40"/>
      <c r="C55" s="33" t="s">
        <v>127</v>
      </c>
      <c r="D55" s="41"/>
      <c r="E55" s="41"/>
      <c r="F55" s="41"/>
      <c r="G55" s="41"/>
      <c r="H55" s="41"/>
      <c r="I55" s="41"/>
      <c r="J55" s="41"/>
      <c r="K55" s="41"/>
      <c r="L55" s="41"/>
      <c r="M55" s="147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6.5" customHeight="1">
      <c r="A56" s="39"/>
      <c r="B56" s="40"/>
      <c r="C56" s="41"/>
      <c r="D56" s="41"/>
      <c r="E56" s="70" t="str">
        <f>E11</f>
        <v>3058-19-02-1 - SO02 - HSV</v>
      </c>
      <c r="F56" s="41"/>
      <c r="G56" s="41"/>
      <c r="H56" s="41"/>
      <c r="I56" s="41"/>
      <c r="J56" s="41"/>
      <c r="K56" s="41"/>
      <c r="L56" s="41"/>
      <c r="M56" s="147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147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2" customHeight="1">
      <c r="A58" s="39"/>
      <c r="B58" s="40"/>
      <c r="C58" s="33" t="s">
        <v>22</v>
      </c>
      <c r="D58" s="41"/>
      <c r="E58" s="41"/>
      <c r="F58" s="28" t="str">
        <f>F14</f>
        <v xml:space="preserve"> </v>
      </c>
      <c r="G58" s="41"/>
      <c r="H58" s="41"/>
      <c r="I58" s="33" t="s">
        <v>24</v>
      </c>
      <c r="J58" s="73" t="str">
        <f>IF(J14="","",J14)</f>
        <v>29. 1. 2025</v>
      </c>
      <c r="K58" s="41"/>
      <c r="L58" s="41"/>
      <c r="M58" s="147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6.96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147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5.15" customHeight="1">
      <c r="A60" s="39"/>
      <c r="B60" s="40"/>
      <c r="C60" s="33" t="s">
        <v>26</v>
      </c>
      <c r="D60" s="41"/>
      <c r="E60" s="41"/>
      <c r="F60" s="28" t="str">
        <f>E17</f>
        <v>Povodí Moravy, s.p.</v>
      </c>
      <c r="G60" s="41"/>
      <c r="H60" s="41"/>
      <c r="I60" s="33" t="s">
        <v>33</v>
      </c>
      <c r="J60" s="37" t="str">
        <f>E23</f>
        <v>Ing. Pavel Prokop</v>
      </c>
      <c r="K60" s="41"/>
      <c r="L60" s="41"/>
      <c r="M60" s="147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5.65" customHeight="1">
      <c r="A61" s="39"/>
      <c r="B61" s="40"/>
      <c r="C61" s="33" t="s">
        <v>31</v>
      </c>
      <c r="D61" s="41"/>
      <c r="E61" s="41"/>
      <c r="F61" s="28" t="str">
        <f>IF(E20="","",E20)</f>
        <v>Vyplň údaj</v>
      </c>
      <c r="G61" s="41"/>
      <c r="H61" s="41"/>
      <c r="I61" s="33" t="s">
        <v>35</v>
      </c>
      <c r="J61" s="37" t="str">
        <f>E26</f>
        <v>Agroprojekt PSO, s.r.o.</v>
      </c>
      <c r="K61" s="41"/>
      <c r="L61" s="41"/>
      <c r="M61" s="147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147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9.28" customHeight="1">
      <c r="A63" s="39"/>
      <c r="B63" s="40"/>
      <c r="C63" s="173" t="s">
        <v>132</v>
      </c>
      <c r="D63" s="174"/>
      <c r="E63" s="174"/>
      <c r="F63" s="174"/>
      <c r="G63" s="174"/>
      <c r="H63" s="174"/>
      <c r="I63" s="175" t="s">
        <v>133</v>
      </c>
      <c r="J63" s="175" t="s">
        <v>134</v>
      </c>
      <c r="K63" s="175" t="s">
        <v>135</v>
      </c>
      <c r="L63" s="174"/>
      <c r="M63" s="147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10.32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147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22.8" customHeight="1">
      <c r="A65" s="39"/>
      <c r="B65" s="40"/>
      <c r="C65" s="176" t="s">
        <v>74</v>
      </c>
      <c r="D65" s="41"/>
      <c r="E65" s="41"/>
      <c r="F65" s="41"/>
      <c r="G65" s="41"/>
      <c r="H65" s="41"/>
      <c r="I65" s="103">
        <f>Q90</f>
        <v>0</v>
      </c>
      <c r="J65" s="103">
        <f>R90</f>
        <v>0</v>
      </c>
      <c r="K65" s="103">
        <f>K90</f>
        <v>0</v>
      </c>
      <c r="L65" s="41"/>
      <c r="M65" s="147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  <c r="AU65" s="18" t="s">
        <v>136</v>
      </c>
    </row>
    <row r="66" s="9" customFormat="1" ht="24.96" customHeight="1">
      <c r="A66" s="9"/>
      <c r="B66" s="177"/>
      <c r="C66" s="178"/>
      <c r="D66" s="179" t="s">
        <v>137</v>
      </c>
      <c r="E66" s="180"/>
      <c r="F66" s="180"/>
      <c r="G66" s="180"/>
      <c r="H66" s="180"/>
      <c r="I66" s="181">
        <f>Q91</f>
        <v>0</v>
      </c>
      <c r="J66" s="181">
        <f>R91</f>
        <v>0</v>
      </c>
      <c r="K66" s="181">
        <f>K91</f>
        <v>0</v>
      </c>
      <c r="L66" s="178"/>
      <c r="M66" s="182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3"/>
      <c r="C67" s="128"/>
      <c r="D67" s="184" t="s">
        <v>138</v>
      </c>
      <c r="E67" s="185"/>
      <c r="F67" s="185"/>
      <c r="G67" s="185"/>
      <c r="H67" s="185"/>
      <c r="I67" s="186">
        <f>Q124</f>
        <v>0</v>
      </c>
      <c r="J67" s="186">
        <f>R124</f>
        <v>0</v>
      </c>
      <c r="K67" s="186">
        <f>K124</f>
        <v>0</v>
      </c>
      <c r="L67" s="128"/>
      <c r="M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8"/>
      <c r="D68" s="184" t="s">
        <v>139</v>
      </c>
      <c r="E68" s="185"/>
      <c r="F68" s="185"/>
      <c r="G68" s="185"/>
      <c r="H68" s="185"/>
      <c r="I68" s="186">
        <f>Q156</f>
        <v>0</v>
      </c>
      <c r="J68" s="186">
        <f>R156</f>
        <v>0</v>
      </c>
      <c r="K68" s="186">
        <f>K156</f>
        <v>0</v>
      </c>
      <c r="L68" s="128"/>
      <c r="M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41"/>
      <c r="M69" s="147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61"/>
      <c r="M70" s="147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63"/>
      <c r="M74" s="147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140</v>
      </c>
      <c r="D75" s="41"/>
      <c r="E75" s="41"/>
      <c r="F75" s="41"/>
      <c r="G75" s="41"/>
      <c r="H75" s="41"/>
      <c r="I75" s="41"/>
      <c r="J75" s="41"/>
      <c r="K75" s="41"/>
      <c r="L75" s="41"/>
      <c r="M75" s="147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147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17</v>
      </c>
      <c r="D77" s="41"/>
      <c r="E77" s="41"/>
      <c r="F77" s="41"/>
      <c r="G77" s="41"/>
      <c r="H77" s="41"/>
      <c r="I77" s="41"/>
      <c r="J77" s="41"/>
      <c r="K77" s="41"/>
      <c r="L77" s="41"/>
      <c r="M77" s="147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26.25" customHeight="1">
      <c r="A78" s="39"/>
      <c r="B78" s="40"/>
      <c r="C78" s="41"/>
      <c r="D78" s="41"/>
      <c r="E78" s="172" t="str">
        <f>E7</f>
        <v>Dyje, Drnholec - Nový Přerov, km 79,560 - 85,534, dosypání koruny LB, PB hráze</v>
      </c>
      <c r="F78" s="33"/>
      <c r="G78" s="33"/>
      <c r="H78" s="33"/>
      <c r="I78" s="41"/>
      <c r="J78" s="41"/>
      <c r="K78" s="41"/>
      <c r="L78" s="41"/>
      <c r="M78" s="147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" customFormat="1" ht="12" customHeight="1">
      <c r="B79" s="22"/>
      <c r="C79" s="33" t="s">
        <v>125</v>
      </c>
      <c r="D79" s="23"/>
      <c r="E79" s="23"/>
      <c r="F79" s="23"/>
      <c r="G79" s="23"/>
      <c r="H79" s="23"/>
      <c r="I79" s="23"/>
      <c r="J79" s="23"/>
      <c r="K79" s="23"/>
      <c r="L79" s="23"/>
      <c r="M79" s="21"/>
    </row>
    <row r="80" s="2" customFormat="1" ht="16.5" customHeight="1">
      <c r="A80" s="39"/>
      <c r="B80" s="40"/>
      <c r="C80" s="41"/>
      <c r="D80" s="41"/>
      <c r="E80" s="172" t="s">
        <v>330</v>
      </c>
      <c r="F80" s="41"/>
      <c r="G80" s="41"/>
      <c r="H80" s="41"/>
      <c r="I80" s="41"/>
      <c r="J80" s="41"/>
      <c r="K80" s="41"/>
      <c r="L80" s="41"/>
      <c r="M80" s="147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127</v>
      </c>
      <c r="D81" s="41"/>
      <c r="E81" s="41"/>
      <c r="F81" s="41"/>
      <c r="G81" s="41"/>
      <c r="H81" s="41"/>
      <c r="I81" s="41"/>
      <c r="J81" s="41"/>
      <c r="K81" s="41"/>
      <c r="L81" s="41"/>
      <c r="M81" s="147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70" t="str">
        <f>E11</f>
        <v>3058-19-02-1 - SO02 - HSV</v>
      </c>
      <c r="F82" s="41"/>
      <c r="G82" s="41"/>
      <c r="H82" s="41"/>
      <c r="I82" s="41"/>
      <c r="J82" s="41"/>
      <c r="K82" s="41"/>
      <c r="L82" s="41"/>
      <c r="M82" s="147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147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22</v>
      </c>
      <c r="D84" s="41"/>
      <c r="E84" s="41"/>
      <c r="F84" s="28" t="str">
        <f>F14</f>
        <v xml:space="preserve"> </v>
      </c>
      <c r="G84" s="41"/>
      <c r="H84" s="41"/>
      <c r="I84" s="33" t="s">
        <v>24</v>
      </c>
      <c r="J84" s="73" t="str">
        <f>IF(J14="","",J14)</f>
        <v>29. 1. 2025</v>
      </c>
      <c r="K84" s="41"/>
      <c r="L84" s="41"/>
      <c r="M84" s="147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41"/>
      <c r="M85" s="147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26</v>
      </c>
      <c r="D86" s="41"/>
      <c r="E86" s="41"/>
      <c r="F86" s="28" t="str">
        <f>E17</f>
        <v>Povodí Moravy, s.p.</v>
      </c>
      <c r="G86" s="41"/>
      <c r="H86" s="41"/>
      <c r="I86" s="33" t="s">
        <v>33</v>
      </c>
      <c r="J86" s="37" t="str">
        <f>E23</f>
        <v>Ing. Pavel Prokop</v>
      </c>
      <c r="K86" s="41"/>
      <c r="L86" s="41"/>
      <c r="M86" s="147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25.65" customHeight="1">
      <c r="A87" s="39"/>
      <c r="B87" s="40"/>
      <c r="C87" s="33" t="s">
        <v>31</v>
      </c>
      <c r="D87" s="41"/>
      <c r="E87" s="41"/>
      <c r="F87" s="28" t="str">
        <f>IF(E20="","",E20)</f>
        <v>Vyplň údaj</v>
      </c>
      <c r="G87" s="41"/>
      <c r="H87" s="41"/>
      <c r="I87" s="33" t="s">
        <v>35</v>
      </c>
      <c r="J87" s="37" t="str">
        <f>E26</f>
        <v>Agroprojekt PSO, s.r.o.</v>
      </c>
      <c r="K87" s="41"/>
      <c r="L87" s="41"/>
      <c r="M87" s="147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0.32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147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11" customFormat="1" ht="29.28" customHeight="1">
      <c r="A89" s="188"/>
      <c r="B89" s="189"/>
      <c r="C89" s="190" t="s">
        <v>141</v>
      </c>
      <c r="D89" s="191" t="s">
        <v>59</v>
      </c>
      <c r="E89" s="191" t="s">
        <v>55</v>
      </c>
      <c r="F89" s="191" t="s">
        <v>56</v>
      </c>
      <c r="G89" s="191" t="s">
        <v>142</v>
      </c>
      <c r="H89" s="191" t="s">
        <v>143</v>
      </c>
      <c r="I89" s="191" t="s">
        <v>144</v>
      </c>
      <c r="J89" s="191" t="s">
        <v>145</v>
      </c>
      <c r="K89" s="191" t="s">
        <v>135</v>
      </c>
      <c r="L89" s="192" t="s">
        <v>146</v>
      </c>
      <c r="M89" s="193"/>
      <c r="N89" s="93" t="s">
        <v>20</v>
      </c>
      <c r="O89" s="94" t="s">
        <v>44</v>
      </c>
      <c r="P89" s="94" t="s">
        <v>147</v>
      </c>
      <c r="Q89" s="94" t="s">
        <v>148</v>
      </c>
      <c r="R89" s="94" t="s">
        <v>149</v>
      </c>
      <c r="S89" s="94" t="s">
        <v>150</v>
      </c>
      <c r="T89" s="94" t="s">
        <v>151</v>
      </c>
      <c r="U89" s="94" t="s">
        <v>152</v>
      </c>
      <c r="V89" s="94" t="s">
        <v>153</v>
      </c>
      <c r="W89" s="94" t="s">
        <v>154</v>
      </c>
      <c r="X89" s="95" t="s">
        <v>155</v>
      </c>
      <c r="Y89" s="188"/>
      <c r="Z89" s="188"/>
      <c r="AA89" s="188"/>
      <c r="AB89" s="188"/>
      <c r="AC89" s="188"/>
      <c r="AD89" s="188"/>
      <c r="AE89" s="188"/>
    </row>
    <row r="90" s="2" customFormat="1" ht="22.8" customHeight="1">
      <c r="A90" s="39"/>
      <c r="B90" s="40"/>
      <c r="C90" s="100" t="s">
        <v>156</v>
      </c>
      <c r="D90" s="41"/>
      <c r="E90" s="41"/>
      <c r="F90" s="41"/>
      <c r="G90" s="41"/>
      <c r="H90" s="41"/>
      <c r="I90" s="41"/>
      <c r="J90" s="41"/>
      <c r="K90" s="194">
        <f>BK90</f>
        <v>0</v>
      </c>
      <c r="L90" s="41"/>
      <c r="M90" s="45"/>
      <c r="N90" s="96"/>
      <c r="O90" s="195"/>
      <c r="P90" s="97"/>
      <c r="Q90" s="196">
        <f>Q91</f>
        <v>0</v>
      </c>
      <c r="R90" s="196">
        <f>R91</f>
        <v>0</v>
      </c>
      <c r="S90" s="97"/>
      <c r="T90" s="197">
        <f>T91</f>
        <v>0</v>
      </c>
      <c r="U90" s="97"/>
      <c r="V90" s="197">
        <f>V91</f>
        <v>3.5375000000000001</v>
      </c>
      <c r="W90" s="97"/>
      <c r="X90" s="198">
        <f>X91</f>
        <v>6.3899999999999997</v>
      </c>
      <c r="Y90" s="39"/>
      <c r="Z90" s="39"/>
      <c r="AA90" s="39"/>
      <c r="AB90" s="39"/>
      <c r="AC90" s="39"/>
      <c r="AD90" s="39"/>
      <c r="AE90" s="39"/>
      <c r="AT90" s="18" t="s">
        <v>75</v>
      </c>
      <c r="AU90" s="18" t="s">
        <v>136</v>
      </c>
      <c r="BK90" s="199">
        <f>BK91</f>
        <v>0</v>
      </c>
    </row>
    <row r="91" s="12" customFormat="1" ht="25.92" customHeight="1">
      <c r="A91" s="12"/>
      <c r="B91" s="200"/>
      <c r="C91" s="201"/>
      <c r="D91" s="202" t="s">
        <v>75</v>
      </c>
      <c r="E91" s="203" t="s">
        <v>157</v>
      </c>
      <c r="F91" s="203" t="s">
        <v>158</v>
      </c>
      <c r="G91" s="201"/>
      <c r="H91" s="201"/>
      <c r="I91" s="204"/>
      <c r="J91" s="204"/>
      <c r="K91" s="205">
        <f>BK91</f>
        <v>0</v>
      </c>
      <c r="L91" s="201"/>
      <c r="M91" s="206"/>
      <c r="N91" s="207"/>
      <c r="O91" s="208"/>
      <c r="P91" s="208"/>
      <c r="Q91" s="209">
        <f>Q92+SUM(Q93:Q124)+Q156</f>
        <v>0</v>
      </c>
      <c r="R91" s="209">
        <f>R92+SUM(R93:R124)+R156</f>
        <v>0</v>
      </c>
      <c r="S91" s="208"/>
      <c r="T91" s="210">
        <f>T92+SUM(T93:T124)+T156</f>
        <v>0</v>
      </c>
      <c r="U91" s="208"/>
      <c r="V91" s="210">
        <f>V92+SUM(V93:V124)+V156</f>
        <v>3.5375000000000001</v>
      </c>
      <c r="W91" s="208"/>
      <c r="X91" s="211">
        <f>X92+SUM(X93:X124)+X156</f>
        <v>6.3899999999999997</v>
      </c>
      <c r="Y91" s="12"/>
      <c r="Z91" s="12"/>
      <c r="AA91" s="12"/>
      <c r="AB91" s="12"/>
      <c r="AC91" s="12"/>
      <c r="AD91" s="12"/>
      <c r="AE91" s="12"/>
      <c r="AR91" s="212" t="s">
        <v>83</v>
      </c>
      <c r="AT91" s="213" t="s">
        <v>75</v>
      </c>
      <c r="AU91" s="213" t="s">
        <v>76</v>
      </c>
      <c r="AY91" s="212" t="s">
        <v>159</v>
      </c>
      <c r="BK91" s="214">
        <f>BK92+SUM(BK93:BK124)+BK156</f>
        <v>0</v>
      </c>
    </row>
    <row r="92" s="2" customFormat="1" ht="37.8" customHeight="1">
      <c r="A92" s="39"/>
      <c r="B92" s="40"/>
      <c r="C92" s="215" t="s">
        <v>83</v>
      </c>
      <c r="D92" s="215" t="s">
        <v>160</v>
      </c>
      <c r="E92" s="216" t="s">
        <v>161</v>
      </c>
      <c r="F92" s="217" t="s">
        <v>162</v>
      </c>
      <c r="G92" s="218" t="s">
        <v>163</v>
      </c>
      <c r="H92" s="219">
        <v>4576</v>
      </c>
      <c r="I92" s="220"/>
      <c r="J92" s="220"/>
      <c r="K92" s="221">
        <f>ROUND(P92*H92,2)</f>
        <v>0</v>
      </c>
      <c r="L92" s="217" t="s">
        <v>164</v>
      </c>
      <c r="M92" s="45"/>
      <c r="N92" s="222" t="s">
        <v>20</v>
      </c>
      <c r="O92" s="223" t="s">
        <v>45</v>
      </c>
      <c r="P92" s="224">
        <f>I92+J92</f>
        <v>0</v>
      </c>
      <c r="Q92" s="224">
        <f>ROUND(I92*H92,2)</f>
        <v>0</v>
      </c>
      <c r="R92" s="224">
        <f>ROUND(J92*H92,2)</f>
        <v>0</v>
      </c>
      <c r="S92" s="85"/>
      <c r="T92" s="225">
        <f>S92*H92</f>
        <v>0</v>
      </c>
      <c r="U92" s="225">
        <v>0</v>
      </c>
      <c r="V92" s="225">
        <f>U92*H92</f>
        <v>0</v>
      </c>
      <c r="W92" s="225">
        <v>0</v>
      </c>
      <c r="X92" s="226">
        <f>W92*H92</f>
        <v>0</v>
      </c>
      <c r="Y92" s="39"/>
      <c r="Z92" s="39"/>
      <c r="AA92" s="39"/>
      <c r="AB92" s="39"/>
      <c r="AC92" s="39"/>
      <c r="AD92" s="39"/>
      <c r="AE92" s="39"/>
      <c r="AR92" s="227" t="s">
        <v>165</v>
      </c>
      <c r="AT92" s="227" t="s">
        <v>160</v>
      </c>
      <c r="AU92" s="227" t="s">
        <v>83</v>
      </c>
      <c r="AY92" s="18" t="s">
        <v>159</v>
      </c>
      <c r="BE92" s="228">
        <f>IF(O92="základní",K92,0)</f>
        <v>0</v>
      </c>
      <c r="BF92" s="228">
        <f>IF(O92="snížená",K92,0)</f>
        <v>0</v>
      </c>
      <c r="BG92" s="228">
        <f>IF(O92="zákl. přenesená",K92,0)</f>
        <v>0</v>
      </c>
      <c r="BH92" s="228">
        <f>IF(O92="sníž. přenesená",K92,0)</f>
        <v>0</v>
      </c>
      <c r="BI92" s="228">
        <f>IF(O92="nulová",K92,0)</f>
        <v>0</v>
      </c>
      <c r="BJ92" s="18" t="s">
        <v>83</v>
      </c>
      <c r="BK92" s="228">
        <f>ROUND(P92*H92,2)</f>
        <v>0</v>
      </c>
      <c r="BL92" s="18" t="s">
        <v>165</v>
      </c>
      <c r="BM92" s="227" t="s">
        <v>166</v>
      </c>
    </row>
    <row r="93" s="2" customFormat="1">
      <c r="A93" s="39"/>
      <c r="B93" s="40"/>
      <c r="C93" s="41"/>
      <c r="D93" s="229" t="s">
        <v>167</v>
      </c>
      <c r="E93" s="41"/>
      <c r="F93" s="230" t="s">
        <v>168</v>
      </c>
      <c r="G93" s="41"/>
      <c r="H93" s="41"/>
      <c r="I93" s="231"/>
      <c r="J93" s="231"/>
      <c r="K93" s="41"/>
      <c r="L93" s="41"/>
      <c r="M93" s="45"/>
      <c r="N93" s="232"/>
      <c r="O93" s="233"/>
      <c r="P93" s="85"/>
      <c r="Q93" s="85"/>
      <c r="R93" s="85"/>
      <c r="S93" s="85"/>
      <c r="T93" s="85"/>
      <c r="U93" s="85"/>
      <c r="V93" s="85"/>
      <c r="W93" s="85"/>
      <c r="X93" s="86"/>
      <c r="Y93" s="39"/>
      <c r="Z93" s="39"/>
      <c r="AA93" s="39"/>
      <c r="AB93" s="39"/>
      <c r="AC93" s="39"/>
      <c r="AD93" s="39"/>
      <c r="AE93" s="39"/>
      <c r="AT93" s="18" t="s">
        <v>167</v>
      </c>
      <c r="AU93" s="18" t="s">
        <v>83</v>
      </c>
    </row>
    <row r="94" s="2" customFormat="1">
      <c r="A94" s="39"/>
      <c r="B94" s="40"/>
      <c r="C94" s="41"/>
      <c r="D94" s="234" t="s">
        <v>169</v>
      </c>
      <c r="E94" s="41"/>
      <c r="F94" s="235" t="s">
        <v>170</v>
      </c>
      <c r="G94" s="41"/>
      <c r="H94" s="41"/>
      <c r="I94" s="231"/>
      <c r="J94" s="231"/>
      <c r="K94" s="41"/>
      <c r="L94" s="41"/>
      <c r="M94" s="45"/>
      <c r="N94" s="232"/>
      <c r="O94" s="233"/>
      <c r="P94" s="85"/>
      <c r="Q94" s="85"/>
      <c r="R94" s="85"/>
      <c r="S94" s="85"/>
      <c r="T94" s="85"/>
      <c r="U94" s="85"/>
      <c r="V94" s="85"/>
      <c r="W94" s="85"/>
      <c r="X94" s="86"/>
      <c r="Y94" s="39"/>
      <c r="Z94" s="39"/>
      <c r="AA94" s="39"/>
      <c r="AB94" s="39"/>
      <c r="AC94" s="39"/>
      <c r="AD94" s="39"/>
      <c r="AE94" s="39"/>
      <c r="AT94" s="18" t="s">
        <v>169</v>
      </c>
      <c r="AU94" s="18" t="s">
        <v>83</v>
      </c>
    </row>
    <row r="95" s="13" customFormat="1">
      <c r="A95" s="13"/>
      <c r="B95" s="236"/>
      <c r="C95" s="237"/>
      <c r="D95" s="229" t="s">
        <v>171</v>
      </c>
      <c r="E95" s="238" t="s">
        <v>20</v>
      </c>
      <c r="F95" s="239" t="s">
        <v>332</v>
      </c>
      <c r="G95" s="237"/>
      <c r="H95" s="240">
        <v>1395</v>
      </c>
      <c r="I95" s="241"/>
      <c r="J95" s="241"/>
      <c r="K95" s="237"/>
      <c r="L95" s="237"/>
      <c r="M95" s="242"/>
      <c r="N95" s="243"/>
      <c r="O95" s="244"/>
      <c r="P95" s="244"/>
      <c r="Q95" s="244"/>
      <c r="R95" s="244"/>
      <c r="S95" s="244"/>
      <c r="T95" s="244"/>
      <c r="U95" s="244"/>
      <c r="V95" s="244"/>
      <c r="W95" s="244"/>
      <c r="X95" s="245"/>
      <c r="Y95" s="13"/>
      <c r="Z95" s="13"/>
      <c r="AA95" s="13"/>
      <c r="AB95" s="13"/>
      <c r="AC95" s="13"/>
      <c r="AD95" s="13"/>
      <c r="AE95" s="13"/>
      <c r="AT95" s="246" t="s">
        <v>171</v>
      </c>
      <c r="AU95" s="246" t="s">
        <v>83</v>
      </c>
      <c r="AV95" s="13" t="s">
        <v>85</v>
      </c>
      <c r="AW95" s="13" t="s">
        <v>5</v>
      </c>
      <c r="AX95" s="13" t="s">
        <v>76</v>
      </c>
      <c r="AY95" s="246" t="s">
        <v>159</v>
      </c>
    </row>
    <row r="96" s="13" customFormat="1">
      <c r="A96" s="13"/>
      <c r="B96" s="236"/>
      <c r="C96" s="237"/>
      <c r="D96" s="229" t="s">
        <v>171</v>
      </c>
      <c r="E96" s="238" t="s">
        <v>20</v>
      </c>
      <c r="F96" s="239" t="s">
        <v>333</v>
      </c>
      <c r="G96" s="237"/>
      <c r="H96" s="240">
        <v>3181</v>
      </c>
      <c r="I96" s="241"/>
      <c r="J96" s="241"/>
      <c r="K96" s="237"/>
      <c r="L96" s="237"/>
      <c r="M96" s="242"/>
      <c r="N96" s="243"/>
      <c r="O96" s="244"/>
      <c r="P96" s="244"/>
      <c r="Q96" s="244"/>
      <c r="R96" s="244"/>
      <c r="S96" s="244"/>
      <c r="T96" s="244"/>
      <c r="U96" s="244"/>
      <c r="V96" s="244"/>
      <c r="W96" s="244"/>
      <c r="X96" s="245"/>
      <c r="Y96" s="13"/>
      <c r="Z96" s="13"/>
      <c r="AA96" s="13"/>
      <c r="AB96" s="13"/>
      <c r="AC96" s="13"/>
      <c r="AD96" s="13"/>
      <c r="AE96" s="13"/>
      <c r="AT96" s="246" t="s">
        <v>171</v>
      </c>
      <c r="AU96" s="246" t="s">
        <v>83</v>
      </c>
      <c r="AV96" s="13" t="s">
        <v>85</v>
      </c>
      <c r="AW96" s="13" t="s">
        <v>5</v>
      </c>
      <c r="AX96" s="13" t="s">
        <v>76</v>
      </c>
      <c r="AY96" s="246" t="s">
        <v>159</v>
      </c>
    </row>
    <row r="97" s="14" customFormat="1">
      <c r="A97" s="14"/>
      <c r="B97" s="247"/>
      <c r="C97" s="248"/>
      <c r="D97" s="229" t="s">
        <v>171</v>
      </c>
      <c r="E97" s="249" t="s">
        <v>20</v>
      </c>
      <c r="F97" s="250" t="s">
        <v>174</v>
      </c>
      <c r="G97" s="248"/>
      <c r="H97" s="251">
        <v>4576</v>
      </c>
      <c r="I97" s="252"/>
      <c r="J97" s="252"/>
      <c r="K97" s="248"/>
      <c r="L97" s="248"/>
      <c r="M97" s="253"/>
      <c r="N97" s="254"/>
      <c r="O97" s="255"/>
      <c r="P97" s="255"/>
      <c r="Q97" s="255"/>
      <c r="R97" s="255"/>
      <c r="S97" s="255"/>
      <c r="T97" s="255"/>
      <c r="U97" s="255"/>
      <c r="V97" s="255"/>
      <c r="W97" s="255"/>
      <c r="X97" s="256"/>
      <c r="Y97" s="14"/>
      <c r="Z97" s="14"/>
      <c r="AA97" s="14"/>
      <c r="AB97" s="14"/>
      <c r="AC97" s="14"/>
      <c r="AD97" s="14"/>
      <c r="AE97" s="14"/>
      <c r="AT97" s="257" t="s">
        <v>171</v>
      </c>
      <c r="AU97" s="257" t="s">
        <v>83</v>
      </c>
      <c r="AV97" s="14" t="s">
        <v>165</v>
      </c>
      <c r="AW97" s="14" t="s">
        <v>5</v>
      </c>
      <c r="AX97" s="14" t="s">
        <v>83</v>
      </c>
      <c r="AY97" s="257" t="s">
        <v>159</v>
      </c>
    </row>
    <row r="98" s="2" customFormat="1" ht="24.15" customHeight="1">
      <c r="A98" s="39"/>
      <c r="B98" s="40"/>
      <c r="C98" s="215" t="s">
        <v>85</v>
      </c>
      <c r="D98" s="215" t="s">
        <v>160</v>
      </c>
      <c r="E98" s="216" t="s">
        <v>175</v>
      </c>
      <c r="F98" s="217" t="s">
        <v>176</v>
      </c>
      <c r="G98" s="218" t="s">
        <v>177</v>
      </c>
      <c r="H98" s="219">
        <v>9234</v>
      </c>
      <c r="I98" s="220"/>
      <c r="J98" s="220"/>
      <c r="K98" s="221">
        <f>ROUND(P98*H98,2)</f>
        <v>0</v>
      </c>
      <c r="L98" s="217" t="s">
        <v>164</v>
      </c>
      <c r="M98" s="45"/>
      <c r="N98" s="222" t="s">
        <v>20</v>
      </c>
      <c r="O98" s="223" t="s">
        <v>45</v>
      </c>
      <c r="P98" s="224">
        <f>I98+J98</f>
        <v>0</v>
      </c>
      <c r="Q98" s="224">
        <f>ROUND(I98*H98,2)</f>
        <v>0</v>
      </c>
      <c r="R98" s="224">
        <f>ROUND(J98*H98,2)</f>
        <v>0</v>
      </c>
      <c r="S98" s="85"/>
      <c r="T98" s="225">
        <f>S98*H98</f>
        <v>0</v>
      </c>
      <c r="U98" s="225">
        <v>0</v>
      </c>
      <c r="V98" s="225">
        <f>U98*H98</f>
        <v>0</v>
      </c>
      <c r="W98" s="225">
        <v>0</v>
      </c>
      <c r="X98" s="226">
        <f>W98*H98</f>
        <v>0</v>
      </c>
      <c r="Y98" s="39"/>
      <c r="Z98" s="39"/>
      <c r="AA98" s="39"/>
      <c r="AB98" s="39"/>
      <c r="AC98" s="39"/>
      <c r="AD98" s="39"/>
      <c r="AE98" s="39"/>
      <c r="AR98" s="227" t="s">
        <v>165</v>
      </c>
      <c r="AT98" s="227" t="s">
        <v>160</v>
      </c>
      <c r="AU98" s="227" t="s">
        <v>83</v>
      </c>
      <c r="AY98" s="18" t="s">
        <v>159</v>
      </c>
      <c r="BE98" s="228">
        <f>IF(O98="základní",K98,0)</f>
        <v>0</v>
      </c>
      <c r="BF98" s="228">
        <f>IF(O98="snížená",K98,0)</f>
        <v>0</v>
      </c>
      <c r="BG98" s="228">
        <f>IF(O98="zákl. přenesená",K98,0)</f>
        <v>0</v>
      </c>
      <c r="BH98" s="228">
        <f>IF(O98="sníž. přenesená",K98,0)</f>
        <v>0</v>
      </c>
      <c r="BI98" s="228">
        <f>IF(O98="nulová",K98,0)</f>
        <v>0</v>
      </c>
      <c r="BJ98" s="18" t="s">
        <v>83</v>
      </c>
      <c r="BK98" s="228">
        <f>ROUND(P98*H98,2)</f>
        <v>0</v>
      </c>
      <c r="BL98" s="18" t="s">
        <v>165</v>
      </c>
      <c r="BM98" s="227" t="s">
        <v>178</v>
      </c>
    </row>
    <row r="99" s="2" customFormat="1">
      <c r="A99" s="39"/>
      <c r="B99" s="40"/>
      <c r="C99" s="41"/>
      <c r="D99" s="229" t="s">
        <v>167</v>
      </c>
      <c r="E99" s="41"/>
      <c r="F99" s="230" t="s">
        <v>179</v>
      </c>
      <c r="G99" s="41"/>
      <c r="H99" s="41"/>
      <c r="I99" s="231"/>
      <c r="J99" s="231"/>
      <c r="K99" s="41"/>
      <c r="L99" s="41"/>
      <c r="M99" s="45"/>
      <c r="N99" s="232"/>
      <c r="O99" s="233"/>
      <c r="P99" s="85"/>
      <c r="Q99" s="85"/>
      <c r="R99" s="85"/>
      <c r="S99" s="85"/>
      <c r="T99" s="85"/>
      <c r="U99" s="85"/>
      <c r="V99" s="85"/>
      <c r="W99" s="85"/>
      <c r="X99" s="86"/>
      <c r="Y99" s="39"/>
      <c r="Z99" s="39"/>
      <c r="AA99" s="39"/>
      <c r="AB99" s="39"/>
      <c r="AC99" s="39"/>
      <c r="AD99" s="39"/>
      <c r="AE99" s="39"/>
      <c r="AT99" s="18" t="s">
        <v>167</v>
      </c>
      <c r="AU99" s="18" t="s">
        <v>83</v>
      </c>
    </row>
    <row r="100" s="2" customFormat="1">
      <c r="A100" s="39"/>
      <c r="B100" s="40"/>
      <c r="C100" s="41"/>
      <c r="D100" s="234" t="s">
        <v>169</v>
      </c>
      <c r="E100" s="41"/>
      <c r="F100" s="235" t="s">
        <v>180</v>
      </c>
      <c r="G100" s="41"/>
      <c r="H100" s="41"/>
      <c r="I100" s="231"/>
      <c r="J100" s="231"/>
      <c r="K100" s="41"/>
      <c r="L100" s="41"/>
      <c r="M100" s="45"/>
      <c r="N100" s="232"/>
      <c r="O100" s="233"/>
      <c r="P100" s="85"/>
      <c r="Q100" s="85"/>
      <c r="R100" s="85"/>
      <c r="S100" s="85"/>
      <c r="T100" s="85"/>
      <c r="U100" s="85"/>
      <c r="V100" s="85"/>
      <c r="W100" s="85"/>
      <c r="X100" s="86"/>
      <c r="Y100" s="39"/>
      <c r="Z100" s="39"/>
      <c r="AA100" s="39"/>
      <c r="AB100" s="39"/>
      <c r="AC100" s="39"/>
      <c r="AD100" s="39"/>
      <c r="AE100" s="39"/>
      <c r="AT100" s="18" t="s">
        <v>169</v>
      </c>
      <c r="AU100" s="18" t="s">
        <v>83</v>
      </c>
    </row>
    <row r="101" s="13" customFormat="1">
      <c r="A101" s="13"/>
      <c r="B101" s="236"/>
      <c r="C101" s="237"/>
      <c r="D101" s="229" t="s">
        <v>171</v>
      </c>
      <c r="E101" s="238" t="s">
        <v>20</v>
      </c>
      <c r="F101" s="239" t="s">
        <v>334</v>
      </c>
      <c r="G101" s="237"/>
      <c r="H101" s="240">
        <v>2734</v>
      </c>
      <c r="I101" s="241"/>
      <c r="J101" s="241"/>
      <c r="K101" s="237"/>
      <c r="L101" s="237"/>
      <c r="M101" s="242"/>
      <c r="N101" s="243"/>
      <c r="O101" s="244"/>
      <c r="P101" s="244"/>
      <c r="Q101" s="244"/>
      <c r="R101" s="244"/>
      <c r="S101" s="244"/>
      <c r="T101" s="244"/>
      <c r="U101" s="244"/>
      <c r="V101" s="244"/>
      <c r="W101" s="244"/>
      <c r="X101" s="245"/>
      <c r="Y101" s="13"/>
      <c r="Z101" s="13"/>
      <c r="AA101" s="13"/>
      <c r="AB101" s="13"/>
      <c r="AC101" s="13"/>
      <c r="AD101" s="13"/>
      <c r="AE101" s="13"/>
      <c r="AT101" s="246" t="s">
        <v>171</v>
      </c>
      <c r="AU101" s="246" t="s">
        <v>83</v>
      </c>
      <c r="AV101" s="13" t="s">
        <v>85</v>
      </c>
      <c r="AW101" s="13" t="s">
        <v>5</v>
      </c>
      <c r="AX101" s="13" t="s">
        <v>76</v>
      </c>
      <c r="AY101" s="246" t="s">
        <v>159</v>
      </c>
    </row>
    <row r="102" s="13" customFormat="1">
      <c r="A102" s="13"/>
      <c r="B102" s="236"/>
      <c r="C102" s="237"/>
      <c r="D102" s="229" t="s">
        <v>171</v>
      </c>
      <c r="E102" s="238" t="s">
        <v>20</v>
      </c>
      <c r="F102" s="239" t="s">
        <v>335</v>
      </c>
      <c r="G102" s="237"/>
      <c r="H102" s="240">
        <v>6500</v>
      </c>
      <c r="I102" s="241"/>
      <c r="J102" s="241"/>
      <c r="K102" s="237"/>
      <c r="L102" s="237"/>
      <c r="M102" s="242"/>
      <c r="N102" s="243"/>
      <c r="O102" s="244"/>
      <c r="P102" s="244"/>
      <c r="Q102" s="244"/>
      <c r="R102" s="244"/>
      <c r="S102" s="244"/>
      <c r="T102" s="244"/>
      <c r="U102" s="244"/>
      <c r="V102" s="244"/>
      <c r="W102" s="244"/>
      <c r="X102" s="245"/>
      <c r="Y102" s="13"/>
      <c r="Z102" s="13"/>
      <c r="AA102" s="13"/>
      <c r="AB102" s="13"/>
      <c r="AC102" s="13"/>
      <c r="AD102" s="13"/>
      <c r="AE102" s="13"/>
      <c r="AT102" s="246" t="s">
        <v>171</v>
      </c>
      <c r="AU102" s="246" t="s">
        <v>83</v>
      </c>
      <c r="AV102" s="13" t="s">
        <v>85</v>
      </c>
      <c r="AW102" s="13" t="s">
        <v>5</v>
      </c>
      <c r="AX102" s="13" t="s">
        <v>76</v>
      </c>
      <c r="AY102" s="246" t="s">
        <v>159</v>
      </c>
    </row>
    <row r="103" s="14" customFormat="1">
      <c r="A103" s="14"/>
      <c r="B103" s="247"/>
      <c r="C103" s="248"/>
      <c r="D103" s="229" t="s">
        <v>171</v>
      </c>
      <c r="E103" s="249" t="s">
        <v>20</v>
      </c>
      <c r="F103" s="250" t="s">
        <v>174</v>
      </c>
      <c r="G103" s="248"/>
      <c r="H103" s="251">
        <v>9234</v>
      </c>
      <c r="I103" s="252"/>
      <c r="J103" s="252"/>
      <c r="K103" s="248"/>
      <c r="L103" s="248"/>
      <c r="M103" s="253"/>
      <c r="N103" s="254"/>
      <c r="O103" s="255"/>
      <c r="P103" s="255"/>
      <c r="Q103" s="255"/>
      <c r="R103" s="255"/>
      <c r="S103" s="255"/>
      <c r="T103" s="255"/>
      <c r="U103" s="255"/>
      <c r="V103" s="255"/>
      <c r="W103" s="255"/>
      <c r="X103" s="256"/>
      <c r="Y103" s="14"/>
      <c r="Z103" s="14"/>
      <c r="AA103" s="14"/>
      <c r="AB103" s="14"/>
      <c r="AC103" s="14"/>
      <c r="AD103" s="14"/>
      <c r="AE103" s="14"/>
      <c r="AT103" s="257" t="s">
        <v>171</v>
      </c>
      <c r="AU103" s="257" t="s">
        <v>83</v>
      </c>
      <c r="AV103" s="14" t="s">
        <v>165</v>
      </c>
      <c r="AW103" s="14" t="s">
        <v>5</v>
      </c>
      <c r="AX103" s="14" t="s">
        <v>83</v>
      </c>
      <c r="AY103" s="257" t="s">
        <v>159</v>
      </c>
    </row>
    <row r="104" s="2" customFormat="1" ht="24.15" customHeight="1">
      <c r="A104" s="39"/>
      <c r="B104" s="40"/>
      <c r="C104" s="215" t="s">
        <v>183</v>
      </c>
      <c r="D104" s="215" t="s">
        <v>160</v>
      </c>
      <c r="E104" s="216" t="s">
        <v>189</v>
      </c>
      <c r="F104" s="217" t="s">
        <v>336</v>
      </c>
      <c r="G104" s="218" t="s">
        <v>177</v>
      </c>
      <c r="H104" s="219">
        <v>5400</v>
      </c>
      <c r="I104" s="220"/>
      <c r="J104" s="220"/>
      <c r="K104" s="221">
        <f>ROUND(P104*H104,2)</f>
        <v>0</v>
      </c>
      <c r="L104" s="217" t="s">
        <v>164</v>
      </c>
      <c r="M104" s="45"/>
      <c r="N104" s="222" t="s">
        <v>20</v>
      </c>
      <c r="O104" s="223" t="s">
        <v>45</v>
      </c>
      <c r="P104" s="224">
        <f>I104+J104</f>
        <v>0</v>
      </c>
      <c r="Q104" s="224">
        <f>ROUND(I104*H104,2)</f>
        <v>0</v>
      </c>
      <c r="R104" s="224">
        <f>ROUND(J104*H104,2)</f>
        <v>0</v>
      </c>
      <c r="S104" s="85"/>
      <c r="T104" s="225">
        <f>S104*H104</f>
        <v>0</v>
      </c>
      <c r="U104" s="225">
        <v>0</v>
      </c>
      <c r="V104" s="225">
        <f>U104*H104</f>
        <v>0</v>
      </c>
      <c r="W104" s="225">
        <v>0</v>
      </c>
      <c r="X104" s="226">
        <f>W104*H104</f>
        <v>0</v>
      </c>
      <c r="Y104" s="39"/>
      <c r="Z104" s="39"/>
      <c r="AA104" s="39"/>
      <c r="AB104" s="39"/>
      <c r="AC104" s="39"/>
      <c r="AD104" s="39"/>
      <c r="AE104" s="39"/>
      <c r="AR104" s="227" t="s">
        <v>165</v>
      </c>
      <c r="AT104" s="227" t="s">
        <v>160</v>
      </c>
      <c r="AU104" s="227" t="s">
        <v>83</v>
      </c>
      <c r="AY104" s="18" t="s">
        <v>159</v>
      </c>
      <c r="BE104" s="228">
        <f>IF(O104="základní",K104,0)</f>
        <v>0</v>
      </c>
      <c r="BF104" s="228">
        <f>IF(O104="snížená",K104,0)</f>
        <v>0</v>
      </c>
      <c r="BG104" s="228">
        <f>IF(O104="zákl. přenesená",K104,0)</f>
        <v>0</v>
      </c>
      <c r="BH104" s="228">
        <f>IF(O104="sníž. přenesená",K104,0)</f>
        <v>0</v>
      </c>
      <c r="BI104" s="228">
        <f>IF(O104="nulová",K104,0)</f>
        <v>0</v>
      </c>
      <c r="BJ104" s="18" t="s">
        <v>83</v>
      </c>
      <c r="BK104" s="228">
        <f>ROUND(P104*H104,2)</f>
        <v>0</v>
      </c>
      <c r="BL104" s="18" t="s">
        <v>165</v>
      </c>
      <c r="BM104" s="227" t="s">
        <v>191</v>
      </c>
    </row>
    <row r="105" s="2" customFormat="1">
      <c r="A105" s="39"/>
      <c r="B105" s="40"/>
      <c r="C105" s="41"/>
      <c r="D105" s="229" t="s">
        <v>167</v>
      </c>
      <c r="E105" s="41"/>
      <c r="F105" s="230" t="s">
        <v>192</v>
      </c>
      <c r="G105" s="41"/>
      <c r="H105" s="41"/>
      <c r="I105" s="231"/>
      <c r="J105" s="231"/>
      <c r="K105" s="41"/>
      <c r="L105" s="41"/>
      <c r="M105" s="45"/>
      <c r="N105" s="232"/>
      <c r="O105" s="233"/>
      <c r="P105" s="85"/>
      <c r="Q105" s="85"/>
      <c r="R105" s="85"/>
      <c r="S105" s="85"/>
      <c r="T105" s="85"/>
      <c r="U105" s="85"/>
      <c r="V105" s="85"/>
      <c r="W105" s="85"/>
      <c r="X105" s="86"/>
      <c r="Y105" s="39"/>
      <c r="Z105" s="39"/>
      <c r="AA105" s="39"/>
      <c r="AB105" s="39"/>
      <c r="AC105" s="39"/>
      <c r="AD105" s="39"/>
      <c r="AE105" s="39"/>
      <c r="AT105" s="18" t="s">
        <v>167</v>
      </c>
      <c r="AU105" s="18" t="s">
        <v>83</v>
      </c>
    </row>
    <row r="106" s="2" customFormat="1">
      <c r="A106" s="39"/>
      <c r="B106" s="40"/>
      <c r="C106" s="41"/>
      <c r="D106" s="234" t="s">
        <v>169</v>
      </c>
      <c r="E106" s="41"/>
      <c r="F106" s="235" t="s">
        <v>193</v>
      </c>
      <c r="G106" s="41"/>
      <c r="H106" s="41"/>
      <c r="I106" s="231"/>
      <c r="J106" s="231"/>
      <c r="K106" s="41"/>
      <c r="L106" s="41"/>
      <c r="M106" s="45"/>
      <c r="N106" s="232"/>
      <c r="O106" s="233"/>
      <c r="P106" s="85"/>
      <c r="Q106" s="85"/>
      <c r="R106" s="85"/>
      <c r="S106" s="85"/>
      <c r="T106" s="85"/>
      <c r="U106" s="85"/>
      <c r="V106" s="85"/>
      <c r="W106" s="85"/>
      <c r="X106" s="86"/>
      <c r="Y106" s="39"/>
      <c r="Z106" s="39"/>
      <c r="AA106" s="39"/>
      <c r="AB106" s="39"/>
      <c r="AC106" s="39"/>
      <c r="AD106" s="39"/>
      <c r="AE106" s="39"/>
      <c r="AT106" s="18" t="s">
        <v>169</v>
      </c>
      <c r="AU106" s="18" t="s">
        <v>83</v>
      </c>
    </row>
    <row r="107" s="2" customFormat="1" ht="24.15" customHeight="1">
      <c r="A107" s="39"/>
      <c r="B107" s="40"/>
      <c r="C107" s="258" t="s">
        <v>165</v>
      </c>
      <c r="D107" s="258" t="s">
        <v>195</v>
      </c>
      <c r="E107" s="259" t="s">
        <v>196</v>
      </c>
      <c r="F107" s="260" t="s">
        <v>197</v>
      </c>
      <c r="G107" s="261" t="s">
        <v>198</v>
      </c>
      <c r="H107" s="262">
        <v>283.5</v>
      </c>
      <c r="I107" s="263"/>
      <c r="J107" s="264"/>
      <c r="K107" s="265">
        <f>ROUND(P107*H107,2)</f>
        <v>0</v>
      </c>
      <c r="L107" s="260" t="s">
        <v>164</v>
      </c>
      <c r="M107" s="266"/>
      <c r="N107" s="267" t="s">
        <v>20</v>
      </c>
      <c r="O107" s="223" t="s">
        <v>45</v>
      </c>
      <c r="P107" s="224">
        <f>I107+J107</f>
        <v>0</v>
      </c>
      <c r="Q107" s="224">
        <f>ROUND(I107*H107,2)</f>
        <v>0</v>
      </c>
      <c r="R107" s="224">
        <f>ROUND(J107*H107,2)</f>
        <v>0</v>
      </c>
      <c r="S107" s="85"/>
      <c r="T107" s="225">
        <f>S107*H107</f>
        <v>0</v>
      </c>
      <c r="U107" s="225">
        <v>0.001</v>
      </c>
      <c r="V107" s="225">
        <f>U107*H107</f>
        <v>0.28350000000000003</v>
      </c>
      <c r="W107" s="225">
        <v>0</v>
      </c>
      <c r="X107" s="226">
        <f>W107*H107</f>
        <v>0</v>
      </c>
      <c r="Y107" s="39"/>
      <c r="Z107" s="39"/>
      <c r="AA107" s="39"/>
      <c r="AB107" s="39"/>
      <c r="AC107" s="39"/>
      <c r="AD107" s="39"/>
      <c r="AE107" s="39"/>
      <c r="AR107" s="227" t="s">
        <v>199</v>
      </c>
      <c r="AT107" s="227" t="s">
        <v>195</v>
      </c>
      <c r="AU107" s="227" t="s">
        <v>83</v>
      </c>
      <c r="AY107" s="18" t="s">
        <v>159</v>
      </c>
      <c r="BE107" s="228">
        <f>IF(O107="základní",K107,0)</f>
        <v>0</v>
      </c>
      <c r="BF107" s="228">
        <f>IF(O107="snížená",K107,0)</f>
        <v>0</v>
      </c>
      <c r="BG107" s="228">
        <f>IF(O107="zákl. přenesená",K107,0)</f>
        <v>0</v>
      </c>
      <c r="BH107" s="228">
        <f>IF(O107="sníž. přenesená",K107,0)</f>
        <v>0</v>
      </c>
      <c r="BI107" s="228">
        <f>IF(O107="nulová",K107,0)</f>
        <v>0</v>
      </c>
      <c r="BJ107" s="18" t="s">
        <v>83</v>
      </c>
      <c r="BK107" s="228">
        <f>ROUND(P107*H107,2)</f>
        <v>0</v>
      </c>
      <c r="BL107" s="18" t="s">
        <v>165</v>
      </c>
      <c r="BM107" s="227" t="s">
        <v>200</v>
      </c>
    </row>
    <row r="108" s="2" customFormat="1">
      <c r="A108" s="39"/>
      <c r="B108" s="40"/>
      <c r="C108" s="41"/>
      <c r="D108" s="229" t="s">
        <v>167</v>
      </c>
      <c r="E108" s="41"/>
      <c r="F108" s="230" t="s">
        <v>197</v>
      </c>
      <c r="G108" s="41"/>
      <c r="H108" s="41"/>
      <c r="I108" s="231"/>
      <c r="J108" s="231"/>
      <c r="K108" s="41"/>
      <c r="L108" s="41"/>
      <c r="M108" s="45"/>
      <c r="N108" s="232"/>
      <c r="O108" s="233"/>
      <c r="P108" s="85"/>
      <c r="Q108" s="85"/>
      <c r="R108" s="85"/>
      <c r="S108" s="85"/>
      <c r="T108" s="85"/>
      <c r="U108" s="85"/>
      <c r="V108" s="85"/>
      <c r="W108" s="85"/>
      <c r="X108" s="86"/>
      <c r="Y108" s="39"/>
      <c r="Z108" s="39"/>
      <c r="AA108" s="39"/>
      <c r="AB108" s="39"/>
      <c r="AC108" s="39"/>
      <c r="AD108" s="39"/>
      <c r="AE108" s="39"/>
      <c r="AT108" s="18" t="s">
        <v>167</v>
      </c>
      <c r="AU108" s="18" t="s">
        <v>83</v>
      </c>
    </row>
    <row r="109" s="13" customFormat="1">
      <c r="A109" s="13"/>
      <c r="B109" s="236"/>
      <c r="C109" s="237"/>
      <c r="D109" s="229" t="s">
        <v>171</v>
      </c>
      <c r="E109" s="238" t="s">
        <v>20</v>
      </c>
      <c r="F109" s="239" t="s">
        <v>337</v>
      </c>
      <c r="G109" s="237"/>
      <c r="H109" s="240">
        <v>121.5</v>
      </c>
      <c r="I109" s="241"/>
      <c r="J109" s="241"/>
      <c r="K109" s="237"/>
      <c r="L109" s="237"/>
      <c r="M109" s="242"/>
      <c r="N109" s="243"/>
      <c r="O109" s="244"/>
      <c r="P109" s="244"/>
      <c r="Q109" s="244"/>
      <c r="R109" s="244"/>
      <c r="S109" s="244"/>
      <c r="T109" s="244"/>
      <c r="U109" s="244"/>
      <c r="V109" s="244"/>
      <c r="W109" s="244"/>
      <c r="X109" s="245"/>
      <c r="Y109" s="13"/>
      <c r="Z109" s="13"/>
      <c r="AA109" s="13"/>
      <c r="AB109" s="13"/>
      <c r="AC109" s="13"/>
      <c r="AD109" s="13"/>
      <c r="AE109" s="13"/>
      <c r="AT109" s="246" t="s">
        <v>171</v>
      </c>
      <c r="AU109" s="246" t="s">
        <v>83</v>
      </c>
      <c r="AV109" s="13" t="s">
        <v>85</v>
      </c>
      <c r="AW109" s="13" t="s">
        <v>5</v>
      </c>
      <c r="AX109" s="13" t="s">
        <v>76</v>
      </c>
      <c r="AY109" s="246" t="s">
        <v>159</v>
      </c>
    </row>
    <row r="110" s="13" customFormat="1">
      <c r="A110" s="13"/>
      <c r="B110" s="236"/>
      <c r="C110" s="237"/>
      <c r="D110" s="229" t="s">
        <v>171</v>
      </c>
      <c r="E110" s="238" t="s">
        <v>20</v>
      </c>
      <c r="F110" s="239" t="s">
        <v>338</v>
      </c>
      <c r="G110" s="237"/>
      <c r="H110" s="240">
        <v>162</v>
      </c>
      <c r="I110" s="241"/>
      <c r="J110" s="241"/>
      <c r="K110" s="237"/>
      <c r="L110" s="237"/>
      <c r="M110" s="242"/>
      <c r="N110" s="243"/>
      <c r="O110" s="244"/>
      <c r="P110" s="244"/>
      <c r="Q110" s="244"/>
      <c r="R110" s="244"/>
      <c r="S110" s="244"/>
      <c r="T110" s="244"/>
      <c r="U110" s="244"/>
      <c r="V110" s="244"/>
      <c r="W110" s="244"/>
      <c r="X110" s="245"/>
      <c r="Y110" s="13"/>
      <c r="Z110" s="13"/>
      <c r="AA110" s="13"/>
      <c r="AB110" s="13"/>
      <c r="AC110" s="13"/>
      <c r="AD110" s="13"/>
      <c r="AE110" s="13"/>
      <c r="AT110" s="246" t="s">
        <v>171</v>
      </c>
      <c r="AU110" s="246" t="s">
        <v>83</v>
      </c>
      <c r="AV110" s="13" t="s">
        <v>85</v>
      </c>
      <c r="AW110" s="13" t="s">
        <v>5</v>
      </c>
      <c r="AX110" s="13" t="s">
        <v>76</v>
      </c>
      <c r="AY110" s="246" t="s">
        <v>159</v>
      </c>
    </row>
    <row r="111" s="14" customFormat="1">
      <c r="A111" s="14"/>
      <c r="B111" s="247"/>
      <c r="C111" s="248"/>
      <c r="D111" s="229" t="s">
        <v>171</v>
      </c>
      <c r="E111" s="249" t="s">
        <v>20</v>
      </c>
      <c r="F111" s="250" t="s">
        <v>174</v>
      </c>
      <c r="G111" s="248"/>
      <c r="H111" s="251">
        <v>283.5</v>
      </c>
      <c r="I111" s="252"/>
      <c r="J111" s="252"/>
      <c r="K111" s="248"/>
      <c r="L111" s="248"/>
      <c r="M111" s="253"/>
      <c r="N111" s="254"/>
      <c r="O111" s="255"/>
      <c r="P111" s="255"/>
      <c r="Q111" s="255"/>
      <c r="R111" s="255"/>
      <c r="S111" s="255"/>
      <c r="T111" s="255"/>
      <c r="U111" s="255"/>
      <c r="V111" s="255"/>
      <c r="W111" s="255"/>
      <c r="X111" s="256"/>
      <c r="Y111" s="14"/>
      <c r="Z111" s="14"/>
      <c r="AA111" s="14"/>
      <c r="AB111" s="14"/>
      <c r="AC111" s="14"/>
      <c r="AD111" s="14"/>
      <c r="AE111" s="14"/>
      <c r="AT111" s="257" t="s">
        <v>171</v>
      </c>
      <c r="AU111" s="257" t="s">
        <v>83</v>
      </c>
      <c r="AV111" s="14" t="s">
        <v>165</v>
      </c>
      <c r="AW111" s="14" t="s">
        <v>5</v>
      </c>
      <c r="AX111" s="14" t="s">
        <v>83</v>
      </c>
      <c r="AY111" s="257" t="s">
        <v>159</v>
      </c>
    </row>
    <row r="112" s="2" customFormat="1" ht="24.15" customHeight="1">
      <c r="A112" s="39"/>
      <c r="B112" s="40"/>
      <c r="C112" s="215" t="s">
        <v>194</v>
      </c>
      <c r="D112" s="215" t="s">
        <v>160</v>
      </c>
      <c r="E112" s="216" t="s">
        <v>339</v>
      </c>
      <c r="F112" s="217" t="s">
        <v>340</v>
      </c>
      <c r="G112" s="218" t="s">
        <v>177</v>
      </c>
      <c r="H112" s="219">
        <v>18</v>
      </c>
      <c r="I112" s="220"/>
      <c r="J112" s="220"/>
      <c r="K112" s="221">
        <f>ROUND(P112*H112,2)</f>
        <v>0</v>
      </c>
      <c r="L112" s="217" t="s">
        <v>164</v>
      </c>
      <c r="M112" s="45"/>
      <c r="N112" s="222" t="s">
        <v>20</v>
      </c>
      <c r="O112" s="223" t="s">
        <v>45</v>
      </c>
      <c r="P112" s="224">
        <f>I112+J112</f>
        <v>0</v>
      </c>
      <c r="Q112" s="224">
        <f>ROUND(I112*H112,2)</f>
        <v>0</v>
      </c>
      <c r="R112" s="224">
        <f>ROUND(J112*H112,2)</f>
        <v>0</v>
      </c>
      <c r="S112" s="85"/>
      <c r="T112" s="225">
        <f>S112*H112</f>
        <v>0</v>
      </c>
      <c r="U112" s="225">
        <v>0.108</v>
      </c>
      <c r="V112" s="225">
        <f>U112*H112</f>
        <v>1.944</v>
      </c>
      <c r="W112" s="225">
        <v>0</v>
      </c>
      <c r="X112" s="226">
        <f>W112*H112</f>
        <v>0</v>
      </c>
      <c r="Y112" s="39"/>
      <c r="Z112" s="39"/>
      <c r="AA112" s="39"/>
      <c r="AB112" s="39"/>
      <c r="AC112" s="39"/>
      <c r="AD112" s="39"/>
      <c r="AE112" s="39"/>
      <c r="AR112" s="227" t="s">
        <v>165</v>
      </c>
      <c r="AT112" s="227" t="s">
        <v>160</v>
      </c>
      <c r="AU112" s="227" t="s">
        <v>83</v>
      </c>
      <c r="AY112" s="18" t="s">
        <v>159</v>
      </c>
      <c r="BE112" s="228">
        <f>IF(O112="základní",K112,0)</f>
        <v>0</v>
      </c>
      <c r="BF112" s="228">
        <f>IF(O112="snížená",K112,0)</f>
        <v>0</v>
      </c>
      <c r="BG112" s="228">
        <f>IF(O112="zákl. přenesená",K112,0)</f>
        <v>0</v>
      </c>
      <c r="BH112" s="228">
        <f>IF(O112="sníž. přenesená",K112,0)</f>
        <v>0</v>
      </c>
      <c r="BI112" s="228">
        <f>IF(O112="nulová",K112,0)</f>
        <v>0</v>
      </c>
      <c r="BJ112" s="18" t="s">
        <v>83</v>
      </c>
      <c r="BK112" s="228">
        <f>ROUND(P112*H112,2)</f>
        <v>0</v>
      </c>
      <c r="BL112" s="18" t="s">
        <v>165</v>
      </c>
      <c r="BM112" s="227" t="s">
        <v>341</v>
      </c>
    </row>
    <row r="113" s="2" customFormat="1">
      <c r="A113" s="39"/>
      <c r="B113" s="40"/>
      <c r="C113" s="41"/>
      <c r="D113" s="229" t="s">
        <v>167</v>
      </c>
      <c r="E113" s="41"/>
      <c r="F113" s="230" t="s">
        <v>342</v>
      </c>
      <c r="G113" s="41"/>
      <c r="H113" s="41"/>
      <c r="I113" s="231"/>
      <c r="J113" s="231"/>
      <c r="K113" s="41"/>
      <c r="L113" s="41"/>
      <c r="M113" s="45"/>
      <c r="N113" s="232"/>
      <c r="O113" s="233"/>
      <c r="P113" s="85"/>
      <c r="Q113" s="85"/>
      <c r="R113" s="85"/>
      <c r="S113" s="85"/>
      <c r="T113" s="85"/>
      <c r="U113" s="85"/>
      <c r="V113" s="85"/>
      <c r="W113" s="85"/>
      <c r="X113" s="86"/>
      <c r="Y113" s="39"/>
      <c r="Z113" s="39"/>
      <c r="AA113" s="39"/>
      <c r="AB113" s="39"/>
      <c r="AC113" s="39"/>
      <c r="AD113" s="39"/>
      <c r="AE113" s="39"/>
      <c r="AT113" s="18" t="s">
        <v>167</v>
      </c>
      <c r="AU113" s="18" t="s">
        <v>83</v>
      </c>
    </row>
    <row r="114" s="2" customFormat="1">
      <c r="A114" s="39"/>
      <c r="B114" s="40"/>
      <c r="C114" s="41"/>
      <c r="D114" s="234" t="s">
        <v>169</v>
      </c>
      <c r="E114" s="41"/>
      <c r="F114" s="235" t="s">
        <v>343</v>
      </c>
      <c r="G114" s="41"/>
      <c r="H114" s="41"/>
      <c r="I114" s="231"/>
      <c r="J114" s="231"/>
      <c r="K114" s="41"/>
      <c r="L114" s="41"/>
      <c r="M114" s="45"/>
      <c r="N114" s="232"/>
      <c r="O114" s="233"/>
      <c r="P114" s="85"/>
      <c r="Q114" s="85"/>
      <c r="R114" s="85"/>
      <c r="S114" s="85"/>
      <c r="T114" s="85"/>
      <c r="U114" s="85"/>
      <c r="V114" s="85"/>
      <c r="W114" s="85"/>
      <c r="X114" s="86"/>
      <c r="Y114" s="39"/>
      <c r="Z114" s="39"/>
      <c r="AA114" s="39"/>
      <c r="AB114" s="39"/>
      <c r="AC114" s="39"/>
      <c r="AD114" s="39"/>
      <c r="AE114" s="39"/>
      <c r="AT114" s="18" t="s">
        <v>169</v>
      </c>
      <c r="AU114" s="18" t="s">
        <v>83</v>
      </c>
    </row>
    <row r="115" s="2" customFormat="1">
      <c r="A115" s="39"/>
      <c r="B115" s="40"/>
      <c r="C115" s="41"/>
      <c r="D115" s="229" t="s">
        <v>311</v>
      </c>
      <c r="E115" s="41"/>
      <c r="F115" s="274" t="s">
        <v>344</v>
      </c>
      <c r="G115" s="41"/>
      <c r="H115" s="41"/>
      <c r="I115" s="231"/>
      <c r="J115" s="231"/>
      <c r="K115" s="41"/>
      <c r="L115" s="41"/>
      <c r="M115" s="45"/>
      <c r="N115" s="232"/>
      <c r="O115" s="233"/>
      <c r="P115" s="85"/>
      <c r="Q115" s="85"/>
      <c r="R115" s="85"/>
      <c r="S115" s="85"/>
      <c r="T115" s="85"/>
      <c r="U115" s="85"/>
      <c r="V115" s="85"/>
      <c r="W115" s="85"/>
      <c r="X115" s="86"/>
      <c r="Y115" s="39"/>
      <c r="Z115" s="39"/>
      <c r="AA115" s="39"/>
      <c r="AB115" s="39"/>
      <c r="AC115" s="39"/>
      <c r="AD115" s="39"/>
      <c r="AE115" s="39"/>
      <c r="AT115" s="18" t="s">
        <v>311</v>
      </c>
      <c r="AU115" s="18" t="s">
        <v>83</v>
      </c>
    </row>
    <row r="116" s="13" customFormat="1">
      <c r="A116" s="13"/>
      <c r="B116" s="236"/>
      <c r="C116" s="237"/>
      <c r="D116" s="229" t="s">
        <v>171</v>
      </c>
      <c r="E116" s="238" t="s">
        <v>20</v>
      </c>
      <c r="F116" s="239" t="s">
        <v>345</v>
      </c>
      <c r="G116" s="237"/>
      <c r="H116" s="240">
        <v>18</v>
      </c>
      <c r="I116" s="241"/>
      <c r="J116" s="241"/>
      <c r="K116" s="237"/>
      <c r="L116" s="237"/>
      <c r="M116" s="242"/>
      <c r="N116" s="243"/>
      <c r="O116" s="244"/>
      <c r="P116" s="244"/>
      <c r="Q116" s="244"/>
      <c r="R116" s="244"/>
      <c r="S116" s="244"/>
      <c r="T116" s="244"/>
      <c r="U116" s="244"/>
      <c r="V116" s="244"/>
      <c r="W116" s="244"/>
      <c r="X116" s="245"/>
      <c r="Y116" s="13"/>
      <c r="Z116" s="13"/>
      <c r="AA116" s="13"/>
      <c r="AB116" s="13"/>
      <c r="AC116" s="13"/>
      <c r="AD116" s="13"/>
      <c r="AE116" s="13"/>
      <c r="AT116" s="246" t="s">
        <v>171</v>
      </c>
      <c r="AU116" s="246" t="s">
        <v>83</v>
      </c>
      <c r="AV116" s="13" t="s">
        <v>85</v>
      </c>
      <c r="AW116" s="13" t="s">
        <v>5</v>
      </c>
      <c r="AX116" s="13" t="s">
        <v>83</v>
      </c>
      <c r="AY116" s="246" t="s">
        <v>159</v>
      </c>
    </row>
    <row r="117" s="2" customFormat="1" ht="24.15" customHeight="1">
      <c r="A117" s="39"/>
      <c r="B117" s="40"/>
      <c r="C117" s="258" t="s">
        <v>203</v>
      </c>
      <c r="D117" s="258" t="s">
        <v>195</v>
      </c>
      <c r="E117" s="259" t="s">
        <v>346</v>
      </c>
      <c r="F117" s="260" t="s">
        <v>347</v>
      </c>
      <c r="G117" s="261" t="s">
        <v>206</v>
      </c>
      <c r="H117" s="262">
        <v>1</v>
      </c>
      <c r="I117" s="263"/>
      <c r="J117" s="264"/>
      <c r="K117" s="265">
        <f>ROUND(P117*H117,2)</f>
        <v>0</v>
      </c>
      <c r="L117" s="260" t="s">
        <v>164</v>
      </c>
      <c r="M117" s="266"/>
      <c r="N117" s="267" t="s">
        <v>20</v>
      </c>
      <c r="O117" s="223" t="s">
        <v>45</v>
      </c>
      <c r="P117" s="224">
        <f>I117+J117</f>
        <v>0</v>
      </c>
      <c r="Q117" s="224">
        <f>ROUND(I117*H117,2)</f>
        <v>0</v>
      </c>
      <c r="R117" s="224">
        <f>ROUND(J117*H117,2)</f>
        <v>0</v>
      </c>
      <c r="S117" s="85"/>
      <c r="T117" s="225">
        <f>S117*H117</f>
        <v>0</v>
      </c>
      <c r="U117" s="225">
        <v>1.3100000000000001</v>
      </c>
      <c r="V117" s="225">
        <f>U117*H117</f>
        <v>1.3100000000000001</v>
      </c>
      <c r="W117" s="225">
        <v>0</v>
      </c>
      <c r="X117" s="226">
        <f>W117*H117</f>
        <v>0</v>
      </c>
      <c r="Y117" s="39"/>
      <c r="Z117" s="39"/>
      <c r="AA117" s="39"/>
      <c r="AB117" s="39"/>
      <c r="AC117" s="39"/>
      <c r="AD117" s="39"/>
      <c r="AE117" s="39"/>
      <c r="AR117" s="227" t="s">
        <v>199</v>
      </c>
      <c r="AT117" s="227" t="s">
        <v>195</v>
      </c>
      <c r="AU117" s="227" t="s">
        <v>83</v>
      </c>
      <c r="AY117" s="18" t="s">
        <v>159</v>
      </c>
      <c r="BE117" s="228">
        <f>IF(O117="základní",K117,0)</f>
        <v>0</v>
      </c>
      <c r="BF117" s="228">
        <f>IF(O117="snížená",K117,0)</f>
        <v>0</v>
      </c>
      <c r="BG117" s="228">
        <f>IF(O117="zákl. přenesená",K117,0)</f>
        <v>0</v>
      </c>
      <c r="BH117" s="228">
        <f>IF(O117="sníž. přenesená",K117,0)</f>
        <v>0</v>
      </c>
      <c r="BI117" s="228">
        <f>IF(O117="nulová",K117,0)</f>
        <v>0</v>
      </c>
      <c r="BJ117" s="18" t="s">
        <v>83</v>
      </c>
      <c r="BK117" s="228">
        <f>ROUND(P117*H117,2)</f>
        <v>0</v>
      </c>
      <c r="BL117" s="18" t="s">
        <v>165</v>
      </c>
      <c r="BM117" s="227" t="s">
        <v>348</v>
      </c>
    </row>
    <row r="118" s="2" customFormat="1">
      <c r="A118" s="39"/>
      <c r="B118" s="40"/>
      <c r="C118" s="41"/>
      <c r="D118" s="229" t="s">
        <v>167</v>
      </c>
      <c r="E118" s="41"/>
      <c r="F118" s="230" t="s">
        <v>347</v>
      </c>
      <c r="G118" s="41"/>
      <c r="H118" s="41"/>
      <c r="I118" s="231"/>
      <c r="J118" s="231"/>
      <c r="K118" s="41"/>
      <c r="L118" s="41"/>
      <c r="M118" s="45"/>
      <c r="N118" s="232"/>
      <c r="O118" s="233"/>
      <c r="P118" s="85"/>
      <c r="Q118" s="85"/>
      <c r="R118" s="85"/>
      <c r="S118" s="85"/>
      <c r="T118" s="85"/>
      <c r="U118" s="85"/>
      <c r="V118" s="85"/>
      <c r="W118" s="85"/>
      <c r="X118" s="86"/>
      <c r="Y118" s="39"/>
      <c r="Z118" s="39"/>
      <c r="AA118" s="39"/>
      <c r="AB118" s="39"/>
      <c r="AC118" s="39"/>
      <c r="AD118" s="39"/>
      <c r="AE118" s="39"/>
      <c r="AT118" s="18" t="s">
        <v>167</v>
      </c>
      <c r="AU118" s="18" t="s">
        <v>83</v>
      </c>
    </row>
    <row r="119" s="13" customFormat="1">
      <c r="A119" s="13"/>
      <c r="B119" s="236"/>
      <c r="C119" s="237"/>
      <c r="D119" s="229" t="s">
        <v>171</v>
      </c>
      <c r="E119" s="238" t="s">
        <v>20</v>
      </c>
      <c r="F119" s="239" t="s">
        <v>349</v>
      </c>
      <c r="G119" s="237"/>
      <c r="H119" s="240">
        <v>1</v>
      </c>
      <c r="I119" s="241"/>
      <c r="J119" s="241"/>
      <c r="K119" s="237"/>
      <c r="L119" s="237"/>
      <c r="M119" s="242"/>
      <c r="N119" s="243"/>
      <c r="O119" s="244"/>
      <c r="P119" s="244"/>
      <c r="Q119" s="244"/>
      <c r="R119" s="244"/>
      <c r="S119" s="244"/>
      <c r="T119" s="244"/>
      <c r="U119" s="244"/>
      <c r="V119" s="244"/>
      <c r="W119" s="244"/>
      <c r="X119" s="245"/>
      <c r="Y119" s="13"/>
      <c r="Z119" s="13"/>
      <c r="AA119" s="13"/>
      <c r="AB119" s="13"/>
      <c r="AC119" s="13"/>
      <c r="AD119" s="13"/>
      <c r="AE119" s="13"/>
      <c r="AT119" s="246" t="s">
        <v>171</v>
      </c>
      <c r="AU119" s="246" t="s">
        <v>83</v>
      </c>
      <c r="AV119" s="13" t="s">
        <v>85</v>
      </c>
      <c r="AW119" s="13" t="s">
        <v>5</v>
      </c>
      <c r="AX119" s="13" t="s">
        <v>83</v>
      </c>
      <c r="AY119" s="246" t="s">
        <v>159</v>
      </c>
    </row>
    <row r="120" s="2" customFormat="1" ht="24.15" customHeight="1">
      <c r="A120" s="39"/>
      <c r="B120" s="40"/>
      <c r="C120" s="215" t="s">
        <v>210</v>
      </c>
      <c r="D120" s="215" t="s">
        <v>160</v>
      </c>
      <c r="E120" s="216" t="s">
        <v>350</v>
      </c>
      <c r="F120" s="217" t="s">
        <v>351</v>
      </c>
      <c r="G120" s="218" t="s">
        <v>177</v>
      </c>
      <c r="H120" s="219">
        <v>18</v>
      </c>
      <c r="I120" s="220"/>
      <c r="J120" s="220"/>
      <c r="K120" s="221">
        <f>ROUND(P120*H120,2)</f>
        <v>0</v>
      </c>
      <c r="L120" s="217" t="s">
        <v>164</v>
      </c>
      <c r="M120" s="45"/>
      <c r="N120" s="222" t="s">
        <v>20</v>
      </c>
      <c r="O120" s="223" t="s">
        <v>45</v>
      </c>
      <c r="P120" s="224">
        <f>I120+J120</f>
        <v>0</v>
      </c>
      <c r="Q120" s="224">
        <f>ROUND(I120*H120,2)</f>
        <v>0</v>
      </c>
      <c r="R120" s="224">
        <f>ROUND(J120*H120,2)</f>
        <v>0</v>
      </c>
      <c r="S120" s="85"/>
      <c r="T120" s="225">
        <f>S120*H120</f>
        <v>0</v>
      </c>
      <c r="U120" s="225">
        <v>0</v>
      </c>
      <c r="V120" s="225">
        <f>U120*H120</f>
        <v>0</v>
      </c>
      <c r="W120" s="225">
        <v>0.35499999999999998</v>
      </c>
      <c r="X120" s="226">
        <f>W120*H120</f>
        <v>6.3899999999999997</v>
      </c>
      <c r="Y120" s="39"/>
      <c r="Z120" s="39"/>
      <c r="AA120" s="39"/>
      <c r="AB120" s="39"/>
      <c r="AC120" s="39"/>
      <c r="AD120" s="39"/>
      <c r="AE120" s="39"/>
      <c r="AR120" s="227" t="s">
        <v>165</v>
      </c>
      <c r="AT120" s="227" t="s">
        <v>160</v>
      </c>
      <c r="AU120" s="227" t="s">
        <v>83</v>
      </c>
      <c r="AY120" s="18" t="s">
        <v>159</v>
      </c>
      <c r="BE120" s="228">
        <f>IF(O120="základní",K120,0)</f>
        <v>0</v>
      </c>
      <c r="BF120" s="228">
        <f>IF(O120="snížená",K120,0)</f>
        <v>0</v>
      </c>
      <c r="BG120" s="228">
        <f>IF(O120="zákl. přenesená",K120,0)</f>
        <v>0</v>
      </c>
      <c r="BH120" s="228">
        <f>IF(O120="sníž. přenesená",K120,0)</f>
        <v>0</v>
      </c>
      <c r="BI120" s="228">
        <f>IF(O120="nulová",K120,0)</f>
        <v>0</v>
      </c>
      <c r="BJ120" s="18" t="s">
        <v>83</v>
      </c>
      <c r="BK120" s="228">
        <f>ROUND(P120*H120,2)</f>
        <v>0</v>
      </c>
      <c r="BL120" s="18" t="s">
        <v>165</v>
      </c>
      <c r="BM120" s="227" t="s">
        <v>352</v>
      </c>
    </row>
    <row r="121" s="2" customFormat="1">
      <c r="A121" s="39"/>
      <c r="B121" s="40"/>
      <c r="C121" s="41"/>
      <c r="D121" s="229" t="s">
        <v>167</v>
      </c>
      <c r="E121" s="41"/>
      <c r="F121" s="230" t="s">
        <v>353</v>
      </c>
      <c r="G121" s="41"/>
      <c r="H121" s="41"/>
      <c r="I121" s="231"/>
      <c r="J121" s="231"/>
      <c r="K121" s="41"/>
      <c r="L121" s="41"/>
      <c r="M121" s="45"/>
      <c r="N121" s="232"/>
      <c r="O121" s="233"/>
      <c r="P121" s="85"/>
      <c r="Q121" s="85"/>
      <c r="R121" s="85"/>
      <c r="S121" s="85"/>
      <c r="T121" s="85"/>
      <c r="U121" s="85"/>
      <c r="V121" s="85"/>
      <c r="W121" s="85"/>
      <c r="X121" s="86"/>
      <c r="Y121" s="39"/>
      <c r="Z121" s="39"/>
      <c r="AA121" s="39"/>
      <c r="AB121" s="39"/>
      <c r="AC121" s="39"/>
      <c r="AD121" s="39"/>
      <c r="AE121" s="39"/>
      <c r="AT121" s="18" t="s">
        <v>167</v>
      </c>
      <c r="AU121" s="18" t="s">
        <v>83</v>
      </c>
    </row>
    <row r="122" s="2" customFormat="1">
      <c r="A122" s="39"/>
      <c r="B122" s="40"/>
      <c r="C122" s="41"/>
      <c r="D122" s="234" t="s">
        <v>169</v>
      </c>
      <c r="E122" s="41"/>
      <c r="F122" s="235" t="s">
        <v>354</v>
      </c>
      <c r="G122" s="41"/>
      <c r="H122" s="41"/>
      <c r="I122" s="231"/>
      <c r="J122" s="231"/>
      <c r="K122" s="41"/>
      <c r="L122" s="41"/>
      <c r="M122" s="45"/>
      <c r="N122" s="232"/>
      <c r="O122" s="233"/>
      <c r="P122" s="85"/>
      <c r="Q122" s="85"/>
      <c r="R122" s="85"/>
      <c r="S122" s="85"/>
      <c r="T122" s="85"/>
      <c r="U122" s="85"/>
      <c r="V122" s="85"/>
      <c r="W122" s="85"/>
      <c r="X122" s="86"/>
      <c r="Y122" s="39"/>
      <c r="Z122" s="39"/>
      <c r="AA122" s="39"/>
      <c r="AB122" s="39"/>
      <c r="AC122" s="39"/>
      <c r="AD122" s="39"/>
      <c r="AE122" s="39"/>
      <c r="AT122" s="18" t="s">
        <v>169</v>
      </c>
      <c r="AU122" s="18" t="s">
        <v>83</v>
      </c>
    </row>
    <row r="123" s="2" customFormat="1">
      <c r="A123" s="39"/>
      <c r="B123" s="40"/>
      <c r="C123" s="41"/>
      <c r="D123" s="229" t="s">
        <v>311</v>
      </c>
      <c r="E123" s="41"/>
      <c r="F123" s="274" t="s">
        <v>355</v>
      </c>
      <c r="G123" s="41"/>
      <c r="H123" s="41"/>
      <c r="I123" s="231"/>
      <c r="J123" s="231"/>
      <c r="K123" s="41"/>
      <c r="L123" s="41"/>
      <c r="M123" s="45"/>
      <c r="N123" s="232"/>
      <c r="O123" s="233"/>
      <c r="P123" s="85"/>
      <c r="Q123" s="85"/>
      <c r="R123" s="85"/>
      <c r="S123" s="85"/>
      <c r="T123" s="85"/>
      <c r="U123" s="85"/>
      <c r="V123" s="85"/>
      <c r="W123" s="85"/>
      <c r="X123" s="86"/>
      <c r="Y123" s="39"/>
      <c r="Z123" s="39"/>
      <c r="AA123" s="39"/>
      <c r="AB123" s="39"/>
      <c r="AC123" s="39"/>
      <c r="AD123" s="39"/>
      <c r="AE123" s="39"/>
      <c r="AT123" s="18" t="s">
        <v>311</v>
      </c>
      <c r="AU123" s="18" t="s">
        <v>83</v>
      </c>
    </row>
    <row r="124" s="12" customFormat="1" ht="22.8" customHeight="1">
      <c r="A124" s="12"/>
      <c r="B124" s="200"/>
      <c r="C124" s="201"/>
      <c r="D124" s="202" t="s">
        <v>75</v>
      </c>
      <c r="E124" s="268" t="s">
        <v>83</v>
      </c>
      <c r="F124" s="268" t="s">
        <v>209</v>
      </c>
      <c r="G124" s="201"/>
      <c r="H124" s="201"/>
      <c r="I124" s="204"/>
      <c r="J124" s="204"/>
      <c r="K124" s="269">
        <f>BK124</f>
        <v>0</v>
      </c>
      <c r="L124" s="201"/>
      <c r="M124" s="206"/>
      <c r="N124" s="207"/>
      <c r="O124" s="208"/>
      <c r="P124" s="208"/>
      <c r="Q124" s="209">
        <f>SUM(Q125:Q155)</f>
        <v>0</v>
      </c>
      <c r="R124" s="209">
        <f>SUM(R125:R155)</f>
        <v>0</v>
      </c>
      <c r="S124" s="208"/>
      <c r="T124" s="210">
        <f>SUM(T125:T155)</f>
        <v>0</v>
      </c>
      <c r="U124" s="208"/>
      <c r="V124" s="210">
        <f>SUM(V125:V155)</f>
        <v>0</v>
      </c>
      <c r="W124" s="208"/>
      <c r="X124" s="211">
        <f>SUM(X125:X155)</f>
        <v>0</v>
      </c>
      <c r="Y124" s="12"/>
      <c r="Z124" s="12"/>
      <c r="AA124" s="12"/>
      <c r="AB124" s="12"/>
      <c r="AC124" s="12"/>
      <c r="AD124" s="12"/>
      <c r="AE124" s="12"/>
      <c r="AR124" s="212" t="s">
        <v>83</v>
      </c>
      <c r="AT124" s="213" t="s">
        <v>75</v>
      </c>
      <c r="AU124" s="213" t="s">
        <v>83</v>
      </c>
      <c r="AY124" s="212" t="s">
        <v>159</v>
      </c>
      <c r="BK124" s="214">
        <f>SUM(BK125:BK155)</f>
        <v>0</v>
      </c>
    </row>
    <row r="125" s="2" customFormat="1" ht="24.15" customHeight="1">
      <c r="A125" s="39"/>
      <c r="B125" s="40"/>
      <c r="C125" s="215" t="s">
        <v>199</v>
      </c>
      <c r="D125" s="215" t="s">
        <v>160</v>
      </c>
      <c r="E125" s="216" t="s">
        <v>184</v>
      </c>
      <c r="F125" s="217" t="s">
        <v>356</v>
      </c>
      <c r="G125" s="218" t="s">
        <v>177</v>
      </c>
      <c r="H125" s="219">
        <v>4050</v>
      </c>
      <c r="I125" s="220"/>
      <c r="J125" s="220"/>
      <c r="K125" s="221">
        <f>ROUND(P125*H125,2)</f>
        <v>0</v>
      </c>
      <c r="L125" s="217" t="s">
        <v>164</v>
      </c>
      <c r="M125" s="45"/>
      <c r="N125" s="222" t="s">
        <v>20</v>
      </c>
      <c r="O125" s="223" t="s">
        <v>45</v>
      </c>
      <c r="P125" s="224">
        <f>I125+J125</f>
        <v>0</v>
      </c>
      <c r="Q125" s="224">
        <f>ROUND(I125*H125,2)</f>
        <v>0</v>
      </c>
      <c r="R125" s="224">
        <f>ROUND(J125*H125,2)</f>
        <v>0</v>
      </c>
      <c r="S125" s="85"/>
      <c r="T125" s="225">
        <f>S125*H125</f>
        <v>0</v>
      </c>
      <c r="U125" s="225">
        <v>0</v>
      </c>
      <c r="V125" s="225">
        <f>U125*H125</f>
        <v>0</v>
      </c>
      <c r="W125" s="225">
        <v>0</v>
      </c>
      <c r="X125" s="226">
        <f>W125*H125</f>
        <v>0</v>
      </c>
      <c r="Y125" s="39"/>
      <c r="Z125" s="39"/>
      <c r="AA125" s="39"/>
      <c r="AB125" s="39"/>
      <c r="AC125" s="39"/>
      <c r="AD125" s="39"/>
      <c r="AE125" s="39"/>
      <c r="AR125" s="227" t="s">
        <v>165</v>
      </c>
      <c r="AT125" s="227" t="s">
        <v>160</v>
      </c>
      <c r="AU125" s="227" t="s">
        <v>85</v>
      </c>
      <c r="AY125" s="18" t="s">
        <v>159</v>
      </c>
      <c r="BE125" s="228">
        <f>IF(O125="základní",K125,0)</f>
        <v>0</v>
      </c>
      <c r="BF125" s="228">
        <f>IF(O125="snížená",K125,0)</f>
        <v>0</v>
      </c>
      <c r="BG125" s="228">
        <f>IF(O125="zákl. přenesená",K125,0)</f>
        <v>0</v>
      </c>
      <c r="BH125" s="228">
        <f>IF(O125="sníž. přenesená",K125,0)</f>
        <v>0</v>
      </c>
      <c r="BI125" s="228">
        <f>IF(O125="nulová",K125,0)</f>
        <v>0</v>
      </c>
      <c r="BJ125" s="18" t="s">
        <v>83</v>
      </c>
      <c r="BK125" s="228">
        <f>ROUND(P125*H125,2)</f>
        <v>0</v>
      </c>
      <c r="BL125" s="18" t="s">
        <v>165</v>
      </c>
      <c r="BM125" s="227" t="s">
        <v>357</v>
      </c>
    </row>
    <row r="126" s="2" customFormat="1">
      <c r="A126" s="39"/>
      <c r="B126" s="40"/>
      <c r="C126" s="41"/>
      <c r="D126" s="229" t="s">
        <v>167</v>
      </c>
      <c r="E126" s="41"/>
      <c r="F126" s="230" t="s">
        <v>187</v>
      </c>
      <c r="G126" s="41"/>
      <c r="H126" s="41"/>
      <c r="I126" s="231"/>
      <c r="J126" s="231"/>
      <c r="K126" s="41"/>
      <c r="L126" s="41"/>
      <c r="M126" s="45"/>
      <c r="N126" s="232"/>
      <c r="O126" s="233"/>
      <c r="P126" s="85"/>
      <c r="Q126" s="85"/>
      <c r="R126" s="85"/>
      <c r="S126" s="85"/>
      <c r="T126" s="85"/>
      <c r="U126" s="85"/>
      <c r="V126" s="85"/>
      <c r="W126" s="85"/>
      <c r="X126" s="86"/>
      <c r="Y126" s="39"/>
      <c r="Z126" s="39"/>
      <c r="AA126" s="39"/>
      <c r="AB126" s="39"/>
      <c r="AC126" s="39"/>
      <c r="AD126" s="39"/>
      <c r="AE126" s="39"/>
      <c r="AT126" s="18" t="s">
        <v>167</v>
      </c>
      <c r="AU126" s="18" t="s">
        <v>85</v>
      </c>
    </row>
    <row r="127" s="2" customFormat="1">
      <c r="A127" s="39"/>
      <c r="B127" s="40"/>
      <c r="C127" s="41"/>
      <c r="D127" s="234" t="s">
        <v>169</v>
      </c>
      <c r="E127" s="41"/>
      <c r="F127" s="235" t="s">
        <v>188</v>
      </c>
      <c r="G127" s="41"/>
      <c r="H127" s="41"/>
      <c r="I127" s="231"/>
      <c r="J127" s="231"/>
      <c r="K127" s="41"/>
      <c r="L127" s="41"/>
      <c r="M127" s="45"/>
      <c r="N127" s="232"/>
      <c r="O127" s="233"/>
      <c r="P127" s="85"/>
      <c r="Q127" s="85"/>
      <c r="R127" s="85"/>
      <c r="S127" s="85"/>
      <c r="T127" s="85"/>
      <c r="U127" s="85"/>
      <c r="V127" s="85"/>
      <c r="W127" s="85"/>
      <c r="X127" s="86"/>
      <c r="Y127" s="39"/>
      <c r="Z127" s="39"/>
      <c r="AA127" s="39"/>
      <c r="AB127" s="39"/>
      <c r="AC127" s="39"/>
      <c r="AD127" s="39"/>
      <c r="AE127" s="39"/>
      <c r="AT127" s="18" t="s">
        <v>169</v>
      </c>
      <c r="AU127" s="18" t="s">
        <v>85</v>
      </c>
    </row>
    <row r="128" s="2" customFormat="1" ht="24.15" customHeight="1">
      <c r="A128" s="39"/>
      <c r="B128" s="40"/>
      <c r="C128" s="215" t="s">
        <v>226</v>
      </c>
      <c r="D128" s="215" t="s">
        <v>160</v>
      </c>
      <c r="E128" s="216" t="s">
        <v>211</v>
      </c>
      <c r="F128" s="217" t="s">
        <v>212</v>
      </c>
      <c r="G128" s="218" t="s">
        <v>177</v>
      </c>
      <c r="H128" s="219">
        <v>24070</v>
      </c>
      <c r="I128" s="220"/>
      <c r="J128" s="220"/>
      <c r="K128" s="221">
        <f>ROUND(P128*H128,2)</f>
        <v>0</v>
      </c>
      <c r="L128" s="217" t="s">
        <v>164</v>
      </c>
      <c r="M128" s="45"/>
      <c r="N128" s="222" t="s">
        <v>20</v>
      </c>
      <c r="O128" s="223" t="s">
        <v>45</v>
      </c>
      <c r="P128" s="224">
        <f>I128+J128</f>
        <v>0</v>
      </c>
      <c r="Q128" s="224">
        <f>ROUND(I128*H128,2)</f>
        <v>0</v>
      </c>
      <c r="R128" s="224">
        <f>ROUND(J128*H128,2)</f>
        <v>0</v>
      </c>
      <c r="S128" s="85"/>
      <c r="T128" s="225">
        <f>S128*H128</f>
        <v>0</v>
      </c>
      <c r="U128" s="225">
        <v>0</v>
      </c>
      <c r="V128" s="225">
        <f>U128*H128</f>
        <v>0</v>
      </c>
      <c r="W128" s="225">
        <v>0</v>
      </c>
      <c r="X128" s="226">
        <f>W128*H128</f>
        <v>0</v>
      </c>
      <c r="Y128" s="39"/>
      <c r="Z128" s="39"/>
      <c r="AA128" s="39"/>
      <c r="AB128" s="39"/>
      <c r="AC128" s="39"/>
      <c r="AD128" s="39"/>
      <c r="AE128" s="39"/>
      <c r="AR128" s="227" t="s">
        <v>165</v>
      </c>
      <c r="AT128" s="227" t="s">
        <v>160</v>
      </c>
      <c r="AU128" s="227" t="s">
        <v>85</v>
      </c>
      <c r="AY128" s="18" t="s">
        <v>159</v>
      </c>
      <c r="BE128" s="228">
        <f>IF(O128="základní",K128,0)</f>
        <v>0</v>
      </c>
      <c r="BF128" s="228">
        <f>IF(O128="snížená",K128,0)</f>
        <v>0</v>
      </c>
      <c r="BG128" s="228">
        <f>IF(O128="zákl. přenesená",K128,0)</f>
        <v>0</v>
      </c>
      <c r="BH128" s="228">
        <f>IF(O128="sníž. přenesená",K128,0)</f>
        <v>0</v>
      </c>
      <c r="BI128" s="228">
        <f>IF(O128="nulová",K128,0)</f>
        <v>0</v>
      </c>
      <c r="BJ128" s="18" t="s">
        <v>83</v>
      </c>
      <c r="BK128" s="228">
        <f>ROUND(P128*H128,2)</f>
        <v>0</v>
      </c>
      <c r="BL128" s="18" t="s">
        <v>165</v>
      </c>
      <c r="BM128" s="227" t="s">
        <v>358</v>
      </c>
    </row>
    <row r="129" s="2" customFormat="1">
      <c r="A129" s="39"/>
      <c r="B129" s="40"/>
      <c r="C129" s="41"/>
      <c r="D129" s="229" t="s">
        <v>167</v>
      </c>
      <c r="E129" s="41"/>
      <c r="F129" s="230" t="s">
        <v>214</v>
      </c>
      <c r="G129" s="41"/>
      <c r="H129" s="41"/>
      <c r="I129" s="231"/>
      <c r="J129" s="231"/>
      <c r="K129" s="41"/>
      <c r="L129" s="41"/>
      <c r="M129" s="45"/>
      <c r="N129" s="232"/>
      <c r="O129" s="233"/>
      <c r="P129" s="85"/>
      <c r="Q129" s="85"/>
      <c r="R129" s="85"/>
      <c r="S129" s="85"/>
      <c r="T129" s="85"/>
      <c r="U129" s="85"/>
      <c r="V129" s="85"/>
      <c r="W129" s="85"/>
      <c r="X129" s="86"/>
      <c r="Y129" s="39"/>
      <c r="Z129" s="39"/>
      <c r="AA129" s="39"/>
      <c r="AB129" s="39"/>
      <c r="AC129" s="39"/>
      <c r="AD129" s="39"/>
      <c r="AE129" s="39"/>
      <c r="AT129" s="18" t="s">
        <v>167</v>
      </c>
      <c r="AU129" s="18" t="s">
        <v>85</v>
      </c>
    </row>
    <row r="130" s="2" customFormat="1">
      <c r="A130" s="39"/>
      <c r="B130" s="40"/>
      <c r="C130" s="41"/>
      <c r="D130" s="234" t="s">
        <v>169</v>
      </c>
      <c r="E130" s="41"/>
      <c r="F130" s="235" t="s">
        <v>215</v>
      </c>
      <c r="G130" s="41"/>
      <c r="H130" s="41"/>
      <c r="I130" s="231"/>
      <c r="J130" s="231"/>
      <c r="K130" s="41"/>
      <c r="L130" s="41"/>
      <c r="M130" s="45"/>
      <c r="N130" s="232"/>
      <c r="O130" s="233"/>
      <c r="P130" s="85"/>
      <c r="Q130" s="85"/>
      <c r="R130" s="85"/>
      <c r="S130" s="85"/>
      <c r="T130" s="85"/>
      <c r="U130" s="85"/>
      <c r="V130" s="85"/>
      <c r="W130" s="85"/>
      <c r="X130" s="86"/>
      <c r="Y130" s="39"/>
      <c r="Z130" s="39"/>
      <c r="AA130" s="39"/>
      <c r="AB130" s="39"/>
      <c r="AC130" s="39"/>
      <c r="AD130" s="39"/>
      <c r="AE130" s="39"/>
      <c r="AT130" s="18" t="s">
        <v>169</v>
      </c>
      <c r="AU130" s="18" t="s">
        <v>85</v>
      </c>
    </row>
    <row r="131" s="13" customFormat="1">
      <c r="A131" s="13"/>
      <c r="B131" s="236"/>
      <c r="C131" s="237"/>
      <c r="D131" s="229" t="s">
        <v>171</v>
      </c>
      <c r="E131" s="238" t="s">
        <v>20</v>
      </c>
      <c r="F131" s="239" t="s">
        <v>359</v>
      </c>
      <c r="G131" s="237"/>
      <c r="H131" s="240">
        <v>10400</v>
      </c>
      <c r="I131" s="241"/>
      <c r="J131" s="241"/>
      <c r="K131" s="237"/>
      <c r="L131" s="237"/>
      <c r="M131" s="242"/>
      <c r="N131" s="243"/>
      <c r="O131" s="244"/>
      <c r="P131" s="244"/>
      <c r="Q131" s="244"/>
      <c r="R131" s="244"/>
      <c r="S131" s="244"/>
      <c r="T131" s="244"/>
      <c r="U131" s="244"/>
      <c r="V131" s="244"/>
      <c r="W131" s="244"/>
      <c r="X131" s="245"/>
      <c r="Y131" s="13"/>
      <c r="Z131" s="13"/>
      <c r="AA131" s="13"/>
      <c r="AB131" s="13"/>
      <c r="AC131" s="13"/>
      <c r="AD131" s="13"/>
      <c r="AE131" s="13"/>
      <c r="AT131" s="246" t="s">
        <v>171</v>
      </c>
      <c r="AU131" s="246" t="s">
        <v>85</v>
      </c>
      <c r="AV131" s="13" t="s">
        <v>85</v>
      </c>
      <c r="AW131" s="13" t="s">
        <v>5</v>
      </c>
      <c r="AX131" s="13" t="s">
        <v>76</v>
      </c>
      <c r="AY131" s="246" t="s">
        <v>159</v>
      </c>
    </row>
    <row r="132" s="13" customFormat="1">
      <c r="A132" s="13"/>
      <c r="B132" s="236"/>
      <c r="C132" s="237"/>
      <c r="D132" s="229" t="s">
        <v>171</v>
      </c>
      <c r="E132" s="238" t="s">
        <v>20</v>
      </c>
      <c r="F132" s="239" t="s">
        <v>360</v>
      </c>
      <c r="G132" s="237"/>
      <c r="H132" s="240">
        <v>13670</v>
      </c>
      <c r="I132" s="241"/>
      <c r="J132" s="241"/>
      <c r="K132" s="237"/>
      <c r="L132" s="237"/>
      <c r="M132" s="242"/>
      <c r="N132" s="243"/>
      <c r="O132" s="244"/>
      <c r="P132" s="244"/>
      <c r="Q132" s="244"/>
      <c r="R132" s="244"/>
      <c r="S132" s="244"/>
      <c r="T132" s="244"/>
      <c r="U132" s="244"/>
      <c r="V132" s="244"/>
      <c r="W132" s="244"/>
      <c r="X132" s="245"/>
      <c r="Y132" s="13"/>
      <c r="Z132" s="13"/>
      <c r="AA132" s="13"/>
      <c r="AB132" s="13"/>
      <c r="AC132" s="13"/>
      <c r="AD132" s="13"/>
      <c r="AE132" s="13"/>
      <c r="AT132" s="246" t="s">
        <v>171</v>
      </c>
      <c r="AU132" s="246" t="s">
        <v>85</v>
      </c>
      <c r="AV132" s="13" t="s">
        <v>85</v>
      </c>
      <c r="AW132" s="13" t="s">
        <v>5</v>
      </c>
      <c r="AX132" s="13" t="s">
        <v>76</v>
      </c>
      <c r="AY132" s="246" t="s">
        <v>159</v>
      </c>
    </row>
    <row r="133" s="14" customFormat="1">
      <c r="A133" s="14"/>
      <c r="B133" s="247"/>
      <c r="C133" s="248"/>
      <c r="D133" s="229" t="s">
        <v>171</v>
      </c>
      <c r="E133" s="249" t="s">
        <v>20</v>
      </c>
      <c r="F133" s="250" t="s">
        <v>174</v>
      </c>
      <c r="G133" s="248"/>
      <c r="H133" s="251">
        <v>24070</v>
      </c>
      <c r="I133" s="252"/>
      <c r="J133" s="252"/>
      <c r="K133" s="248"/>
      <c r="L133" s="248"/>
      <c r="M133" s="253"/>
      <c r="N133" s="254"/>
      <c r="O133" s="255"/>
      <c r="P133" s="255"/>
      <c r="Q133" s="255"/>
      <c r="R133" s="255"/>
      <c r="S133" s="255"/>
      <c r="T133" s="255"/>
      <c r="U133" s="255"/>
      <c r="V133" s="255"/>
      <c r="W133" s="255"/>
      <c r="X133" s="256"/>
      <c r="Y133" s="14"/>
      <c r="Z133" s="14"/>
      <c r="AA133" s="14"/>
      <c r="AB133" s="14"/>
      <c r="AC133" s="14"/>
      <c r="AD133" s="14"/>
      <c r="AE133" s="14"/>
      <c r="AT133" s="257" t="s">
        <v>171</v>
      </c>
      <c r="AU133" s="257" t="s">
        <v>85</v>
      </c>
      <c r="AV133" s="14" t="s">
        <v>165</v>
      </c>
      <c r="AW133" s="14" t="s">
        <v>5</v>
      </c>
      <c r="AX133" s="14" t="s">
        <v>83</v>
      </c>
      <c r="AY133" s="257" t="s">
        <v>159</v>
      </c>
    </row>
    <row r="134" s="2" customFormat="1" ht="33" customHeight="1">
      <c r="A134" s="39"/>
      <c r="B134" s="40"/>
      <c r="C134" s="215" t="s">
        <v>233</v>
      </c>
      <c r="D134" s="215" t="s">
        <v>160</v>
      </c>
      <c r="E134" s="216" t="s">
        <v>219</v>
      </c>
      <c r="F134" s="217" t="s">
        <v>220</v>
      </c>
      <c r="G134" s="218" t="s">
        <v>163</v>
      </c>
      <c r="H134" s="219">
        <v>2762</v>
      </c>
      <c r="I134" s="220"/>
      <c r="J134" s="220"/>
      <c r="K134" s="221">
        <f>ROUND(P134*H134,2)</f>
        <v>0</v>
      </c>
      <c r="L134" s="217" t="s">
        <v>164</v>
      </c>
      <c r="M134" s="45"/>
      <c r="N134" s="222" t="s">
        <v>20</v>
      </c>
      <c r="O134" s="223" t="s">
        <v>45</v>
      </c>
      <c r="P134" s="224">
        <f>I134+J134</f>
        <v>0</v>
      </c>
      <c r="Q134" s="224">
        <f>ROUND(I134*H134,2)</f>
        <v>0</v>
      </c>
      <c r="R134" s="224">
        <f>ROUND(J134*H134,2)</f>
        <v>0</v>
      </c>
      <c r="S134" s="85"/>
      <c r="T134" s="225">
        <f>S134*H134</f>
        <v>0</v>
      </c>
      <c r="U134" s="225">
        <v>0</v>
      </c>
      <c r="V134" s="225">
        <f>U134*H134</f>
        <v>0</v>
      </c>
      <c r="W134" s="225">
        <v>0</v>
      </c>
      <c r="X134" s="226">
        <f>W134*H134</f>
        <v>0</v>
      </c>
      <c r="Y134" s="39"/>
      <c r="Z134" s="39"/>
      <c r="AA134" s="39"/>
      <c r="AB134" s="39"/>
      <c r="AC134" s="39"/>
      <c r="AD134" s="39"/>
      <c r="AE134" s="39"/>
      <c r="AR134" s="227" t="s">
        <v>165</v>
      </c>
      <c r="AT134" s="227" t="s">
        <v>160</v>
      </c>
      <c r="AU134" s="227" t="s">
        <v>85</v>
      </c>
      <c r="AY134" s="18" t="s">
        <v>159</v>
      </c>
      <c r="BE134" s="228">
        <f>IF(O134="základní",K134,0)</f>
        <v>0</v>
      </c>
      <c r="BF134" s="228">
        <f>IF(O134="snížená",K134,0)</f>
        <v>0</v>
      </c>
      <c r="BG134" s="228">
        <f>IF(O134="zákl. přenesená",K134,0)</f>
        <v>0</v>
      </c>
      <c r="BH134" s="228">
        <f>IF(O134="sníž. přenesená",K134,0)</f>
        <v>0</v>
      </c>
      <c r="BI134" s="228">
        <f>IF(O134="nulová",K134,0)</f>
        <v>0</v>
      </c>
      <c r="BJ134" s="18" t="s">
        <v>83</v>
      </c>
      <c r="BK134" s="228">
        <f>ROUND(P134*H134,2)</f>
        <v>0</v>
      </c>
      <c r="BL134" s="18" t="s">
        <v>165</v>
      </c>
      <c r="BM134" s="227" t="s">
        <v>361</v>
      </c>
    </row>
    <row r="135" s="2" customFormat="1">
      <c r="A135" s="39"/>
      <c r="B135" s="40"/>
      <c r="C135" s="41"/>
      <c r="D135" s="229" t="s">
        <v>167</v>
      </c>
      <c r="E135" s="41"/>
      <c r="F135" s="230" t="s">
        <v>222</v>
      </c>
      <c r="G135" s="41"/>
      <c r="H135" s="41"/>
      <c r="I135" s="231"/>
      <c r="J135" s="231"/>
      <c r="K135" s="41"/>
      <c r="L135" s="41"/>
      <c r="M135" s="45"/>
      <c r="N135" s="232"/>
      <c r="O135" s="233"/>
      <c r="P135" s="85"/>
      <c r="Q135" s="85"/>
      <c r="R135" s="85"/>
      <c r="S135" s="85"/>
      <c r="T135" s="85"/>
      <c r="U135" s="85"/>
      <c r="V135" s="85"/>
      <c r="W135" s="85"/>
      <c r="X135" s="86"/>
      <c r="Y135" s="39"/>
      <c r="Z135" s="39"/>
      <c r="AA135" s="39"/>
      <c r="AB135" s="39"/>
      <c r="AC135" s="39"/>
      <c r="AD135" s="39"/>
      <c r="AE135" s="39"/>
      <c r="AT135" s="18" t="s">
        <v>167</v>
      </c>
      <c r="AU135" s="18" t="s">
        <v>85</v>
      </c>
    </row>
    <row r="136" s="2" customFormat="1">
      <c r="A136" s="39"/>
      <c r="B136" s="40"/>
      <c r="C136" s="41"/>
      <c r="D136" s="234" t="s">
        <v>169</v>
      </c>
      <c r="E136" s="41"/>
      <c r="F136" s="235" t="s">
        <v>223</v>
      </c>
      <c r="G136" s="41"/>
      <c r="H136" s="41"/>
      <c r="I136" s="231"/>
      <c r="J136" s="231"/>
      <c r="K136" s="41"/>
      <c r="L136" s="41"/>
      <c r="M136" s="45"/>
      <c r="N136" s="232"/>
      <c r="O136" s="233"/>
      <c r="P136" s="85"/>
      <c r="Q136" s="85"/>
      <c r="R136" s="85"/>
      <c r="S136" s="85"/>
      <c r="T136" s="85"/>
      <c r="U136" s="85"/>
      <c r="V136" s="85"/>
      <c r="W136" s="85"/>
      <c r="X136" s="86"/>
      <c r="Y136" s="39"/>
      <c r="Z136" s="39"/>
      <c r="AA136" s="39"/>
      <c r="AB136" s="39"/>
      <c r="AC136" s="39"/>
      <c r="AD136" s="39"/>
      <c r="AE136" s="39"/>
      <c r="AT136" s="18" t="s">
        <v>169</v>
      </c>
      <c r="AU136" s="18" t="s">
        <v>85</v>
      </c>
    </row>
    <row r="137" s="13" customFormat="1">
      <c r="A137" s="13"/>
      <c r="B137" s="236"/>
      <c r="C137" s="237"/>
      <c r="D137" s="229" t="s">
        <v>171</v>
      </c>
      <c r="E137" s="238" t="s">
        <v>20</v>
      </c>
      <c r="F137" s="239" t="s">
        <v>362</v>
      </c>
      <c r="G137" s="237"/>
      <c r="H137" s="240">
        <v>1367</v>
      </c>
      <c r="I137" s="241"/>
      <c r="J137" s="241"/>
      <c r="K137" s="237"/>
      <c r="L137" s="237"/>
      <c r="M137" s="242"/>
      <c r="N137" s="243"/>
      <c r="O137" s="244"/>
      <c r="P137" s="244"/>
      <c r="Q137" s="244"/>
      <c r="R137" s="244"/>
      <c r="S137" s="244"/>
      <c r="T137" s="244"/>
      <c r="U137" s="244"/>
      <c r="V137" s="244"/>
      <c r="W137" s="244"/>
      <c r="X137" s="245"/>
      <c r="Y137" s="13"/>
      <c r="Z137" s="13"/>
      <c r="AA137" s="13"/>
      <c r="AB137" s="13"/>
      <c r="AC137" s="13"/>
      <c r="AD137" s="13"/>
      <c r="AE137" s="13"/>
      <c r="AT137" s="246" t="s">
        <v>171</v>
      </c>
      <c r="AU137" s="246" t="s">
        <v>85</v>
      </c>
      <c r="AV137" s="13" t="s">
        <v>85</v>
      </c>
      <c r="AW137" s="13" t="s">
        <v>5</v>
      </c>
      <c r="AX137" s="13" t="s">
        <v>76</v>
      </c>
      <c r="AY137" s="246" t="s">
        <v>159</v>
      </c>
    </row>
    <row r="138" s="13" customFormat="1">
      <c r="A138" s="13"/>
      <c r="B138" s="236"/>
      <c r="C138" s="237"/>
      <c r="D138" s="229" t="s">
        <v>171</v>
      </c>
      <c r="E138" s="238" t="s">
        <v>20</v>
      </c>
      <c r="F138" s="239" t="s">
        <v>363</v>
      </c>
      <c r="G138" s="237"/>
      <c r="H138" s="240">
        <v>1395</v>
      </c>
      <c r="I138" s="241"/>
      <c r="J138" s="241"/>
      <c r="K138" s="237"/>
      <c r="L138" s="237"/>
      <c r="M138" s="242"/>
      <c r="N138" s="243"/>
      <c r="O138" s="244"/>
      <c r="P138" s="244"/>
      <c r="Q138" s="244"/>
      <c r="R138" s="244"/>
      <c r="S138" s="244"/>
      <c r="T138" s="244"/>
      <c r="U138" s="244"/>
      <c r="V138" s="244"/>
      <c r="W138" s="244"/>
      <c r="X138" s="245"/>
      <c r="Y138" s="13"/>
      <c r="Z138" s="13"/>
      <c r="AA138" s="13"/>
      <c r="AB138" s="13"/>
      <c r="AC138" s="13"/>
      <c r="AD138" s="13"/>
      <c r="AE138" s="13"/>
      <c r="AT138" s="246" t="s">
        <v>171</v>
      </c>
      <c r="AU138" s="246" t="s">
        <v>85</v>
      </c>
      <c r="AV138" s="13" t="s">
        <v>85</v>
      </c>
      <c r="AW138" s="13" t="s">
        <v>5</v>
      </c>
      <c r="AX138" s="13" t="s">
        <v>76</v>
      </c>
      <c r="AY138" s="246" t="s">
        <v>159</v>
      </c>
    </row>
    <row r="139" s="14" customFormat="1">
      <c r="A139" s="14"/>
      <c r="B139" s="247"/>
      <c r="C139" s="248"/>
      <c r="D139" s="229" t="s">
        <v>171</v>
      </c>
      <c r="E139" s="249" t="s">
        <v>20</v>
      </c>
      <c r="F139" s="250" t="s">
        <v>174</v>
      </c>
      <c r="G139" s="248"/>
      <c r="H139" s="251">
        <v>2762</v>
      </c>
      <c r="I139" s="252"/>
      <c r="J139" s="252"/>
      <c r="K139" s="248"/>
      <c r="L139" s="248"/>
      <c r="M139" s="253"/>
      <c r="N139" s="254"/>
      <c r="O139" s="255"/>
      <c r="P139" s="255"/>
      <c r="Q139" s="255"/>
      <c r="R139" s="255"/>
      <c r="S139" s="255"/>
      <c r="T139" s="255"/>
      <c r="U139" s="255"/>
      <c r="V139" s="255"/>
      <c r="W139" s="255"/>
      <c r="X139" s="256"/>
      <c r="Y139" s="14"/>
      <c r="Z139" s="14"/>
      <c r="AA139" s="14"/>
      <c r="AB139" s="14"/>
      <c r="AC139" s="14"/>
      <c r="AD139" s="14"/>
      <c r="AE139" s="14"/>
      <c r="AT139" s="257" t="s">
        <v>171</v>
      </c>
      <c r="AU139" s="257" t="s">
        <v>85</v>
      </c>
      <c r="AV139" s="14" t="s">
        <v>165</v>
      </c>
      <c r="AW139" s="14" t="s">
        <v>5</v>
      </c>
      <c r="AX139" s="14" t="s">
        <v>83</v>
      </c>
      <c r="AY139" s="257" t="s">
        <v>159</v>
      </c>
    </row>
    <row r="140" s="2" customFormat="1" ht="37.8" customHeight="1">
      <c r="A140" s="39"/>
      <c r="B140" s="40"/>
      <c r="C140" s="215" t="s">
        <v>240</v>
      </c>
      <c r="D140" s="215" t="s">
        <v>160</v>
      </c>
      <c r="E140" s="216" t="s">
        <v>227</v>
      </c>
      <c r="F140" s="217" t="s">
        <v>228</v>
      </c>
      <c r="G140" s="218" t="s">
        <v>163</v>
      </c>
      <c r="H140" s="219">
        <v>2307</v>
      </c>
      <c r="I140" s="220"/>
      <c r="J140" s="220"/>
      <c r="K140" s="221">
        <f>ROUND(P140*H140,2)</f>
        <v>0</v>
      </c>
      <c r="L140" s="217" t="s">
        <v>164</v>
      </c>
      <c r="M140" s="45"/>
      <c r="N140" s="222" t="s">
        <v>20</v>
      </c>
      <c r="O140" s="223" t="s">
        <v>45</v>
      </c>
      <c r="P140" s="224">
        <f>I140+J140</f>
        <v>0</v>
      </c>
      <c r="Q140" s="224">
        <f>ROUND(I140*H140,2)</f>
        <v>0</v>
      </c>
      <c r="R140" s="224">
        <f>ROUND(J140*H140,2)</f>
        <v>0</v>
      </c>
      <c r="S140" s="85"/>
      <c r="T140" s="225">
        <f>S140*H140</f>
        <v>0</v>
      </c>
      <c r="U140" s="225">
        <v>0</v>
      </c>
      <c r="V140" s="225">
        <f>U140*H140</f>
        <v>0</v>
      </c>
      <c r="W140" s="225">
        <v>0</v>
      </c>
      <c r="X140" s="226">
        <f>W140*H140</f>
        <v>0</v>
      </c>
      <c r="Y140" s="39"/>
      <c r="Z140" s="39"/>
      <c r="AA140" s="39"/>
      <c r="AB140" s="39"/>
      <c r="AC140" s="39"/>
      <c r="AD140" s="39"/>
      <c r="AE140" s="39"/>
      <c r="AR140" s="227" t="s">
        <v>165</v>
      </c>
      <c r="AT140" s="227" t="s">
        <v>160</v>
      </c>
      <c r="AU140" s="227" t="s">
        <v>85</v>
      </c>
      <c r="AY140" s="18" t="s">
        <v>159</v>
      </c>
      <c r="BE140" s="228">
        <f>IF(O140="základní",K140,0)</f>
        <v>0</v>
      </c>
      <c r="BF140" s="228">
        <f>IF(O140="snížená",K140,0)</f>
        <v>0</v>
      </c>
      <c r="BG140" s="228">
        <f>IF(O140="zákl. přenesená",K140,0)</f>
        <v>0</v>
      </c>
      <c r="BH140" s="228">
        <f>IF(O140="sníž. přenesená",K140,0)</f>
        <v>0</v>
      </c>
      <c r="BI140" s="228">
        <f>IF(O140="nulová",K140,0)</f>
        <v>0</v>
      </c>
      <c r="BJ140" s="18" t="s">
        <v>83</v>
      </c>
      <c r="BK140" s="228">
        <f>ROUND(P140*H140,2)</f>
        <v>0</v>
      </c>
      <c r="BL140" s="18" t="s">
        <v>165</v>
      </c>
      <c r="BM140" s="227" t="s">
        <v>364</v>
      </c>
    </row>
    <row r="141" s="2" customFormat="1">
      <c r="A141" s="39"/>
      <c r="B141" s="40"/>
      <c r="C141" s="41"/>
      <c r="D141" s="229" t="s">
        <v>167</v>
      </c>
      <c r="E141" s="41"/>
      <c r="F141" s="230" t="s">
        <v>230</v>
      </c>
      <c r="G141" s="41"/>
      <c r="H141" s="41"/>
      <c r="I141" s="231"/>
      <c r="J141" s="231"/>
      <c r="K141" s="41"/>
      <c r="L141" s="41"/>
      <c r="M141" s="45"/>
      <c r="N141" s="232"/>
      <c r="O141" s="233"/>
      <c r="P141" s="85"/>
      <c r="Q141" s="85"/>
      <c r="R141" s="85"/>
      <c r="S141" s="85"/>
      <c r="T141" s="85"/>
      <c r="U141" s="85"/>
      <c r="V141" s="85"/>
      <c r="W141" s="85"/>
      <c r="X141" s="86"/>
      <c r="Y141" s="39"/>
      <c r="Z141" s="39"/>
      <c r="AA141" s="39"/>
      <c r="AB141" s="39"/>
      <c r="AC141" s="39"/>
      <c r="AD141" s="39"/>
      <c r="AE141" s="39"/>
      <c r="AT141" s="18" t="s">
        <v>167</v>
      </c>
      <c r="AU141" s="18" t="s">
        <v>85</v>
      </c>
    </row>
    <row r="142" s="2" customFormat="1">
      <c r="A142" s="39"/>
      <c r="B142" s="40"/>
      <c r="C142" s="41"/>
      <c r="D142" s="234" t="s">
        <v>169</v>
      </c>
      <c r="E142" s="41"/>
      <c r="F142" s="235" t="s">
        <v>231</v>
      </c>
      <c r="G142" s="41"/>
      <c r="H142" s="41"/>
      <c r="I142" s="231"/>
      <c r="J142" s="231"/>
      <c r="K142" s="41"/>
      <c r="L142" s="41"/>
      <c r="M142" s="45"/>
      <c r="N142" s="232"/>
      <c r="O142" s="233"/>
      <c r="P142" s="85"/>
      <c r="Q142" s="85"/>
      <c r="R142" s="85"/>
      <c r="S142" s="85"/>
      <c r="T142" s="85"/>
      <c r="U142" s="85"/>
      <c r="V142" s="85"/>
      <c r="W142" s="85"/>
      <c r="X142" s="86"/>
      <c r="Y142" s="39"/>
      <c r="Z142" s="39"/>
      <c r="AA142" s="39"/>
      <c r="AB142" s="39"/>
      <c r="AC142" s="39"/>
      <c r="AD142" s="39"/>
      <c r="AE142" s="39"/>
      <c r="AT142" s="18" t="s">
        <v>169</v>
      </c>
      <c r="AU142" s="18" t="s">
        <v>85</v>
      </c>
    </row>
    <row r="143" s="13" customFormat="1">
      <c r="A143" s="13"/>
      <c r="B143" s="236"/>
      <c r="C143" s="237"/>
      <c r="D143" s="229" t="s">
        <v>171</v>
      </c>
      <c r="E143" s="238" t="s">
        <v>20</v>
      </c>
      <c r="F143" s="239" t="s">
        <v>365</v>
      </c>
      <c r="G143" s="237"/>
      <c r="H143" s="240">
        <v>940</v>
      </c>
      <c r="I143" s="241"/>
      <c r="J143" s="241"/>
      <c r="K143" s="237"/>
      <c r="L143" s="237"/>
      <c r="M143" s="242"/>
      <c r="N143" s="243"/>
      <c r="O143" s="244"/>
      <c r="P143" s="244"/>
      <c r="Q143" s="244"/>
      <c r="R143" s="244"/>
      <c r="S143" s="244"/>
      <c r="T143" s="244"/>
      <c r="U143" s="244"/>
      <c r="V143" s="244"/>
      <c r="W143" s="244"/>
      <c r="X143" s="245"/>
      <c r="Y143" s="13"/>
      <c r="Z143" s="13"/>
      <c r="AA143" s="13"/>
      <c r="AB143" s="13"/>
      <c r="AC143" s="13"/>
      <c r="AD143" s="13"/>
      <c r="AE143" s="13"/>
      <c r="AT143" s="246" t="s">
        <v>171</v>
      </c>
      <c r="AU143" s="246" t="s">
        <v>85</v>
      </c>
      <c r="AV143" s="13" t="s">
        <v>85</v>
      </c>
      <c r="AW143" s="13" t="s">
        <v>5</v>
      </c>
      <c r="AX143" s="13" t="s">
        <v>76</v>
      </c>
      <c r="AY143" s="246" t="s">
        <v>159</v>
      </c>
    </row>
    <row r="144" s="13" customFormat="1">
      <c r="A144" s="13"/>
      <c r="B144" s="236"/>
      <c r="C144" s="237"/>
      <c r="D144" s="229" t="s">
        <v>171</v>
      </c>
      <c r="E144" s="238" t="s">
        <v>20</v>
      </c>
      <c r="F144" s="239" t="s">
        <v>366</v>
      </c>
      <c r="G144" s="237"/>
      <c r="H144" s="240">
        <v>1367</v>
      </c>
      <c r="I144" s="241"/>
      <c r="J144" s="241"/>
      <c r="K144" s="237"/>
      <c r="L144" s="237"/>
      <c r="M144" s="242"/>
      <c r="N144" s="243"/>
      <c r="O144" s="244"/>
      <c r="P144" s="244"/>
      <c r="Q144" s="244"/>
      <c r="R144" s="244"/>
      <c r="S144" s="244"/>
      <c r="T144" s="244"/>
      <c r="U144" s="244"/>
      <c r="V144" s="244"/>
      <c r="W144" s="244"/>
      <c r="X144" s="245"/>
      <c r="Y144" s="13"/>
      <c r="Z144" s="13"/>
      <c r="AA144" s="13"/>
      <c r="AB144" s="13"/>
      <c r="AC144" s="13"/>
      <c r="AD144" s="13"/>
      <c r="AE144" s="13"/>
      <c r="AT144" s="246" t="s">
        <v>171</v>
      </c>
      <c r="AU144" s="246" t="s">
        <v>85</v>
      </c>
      <c r="AV144" s="13" t="s">
        <v>85</v>
      </c>
      <c r="AW144" s="13" t="s">
        <v>5</v>
      </c>
      <c r="AX144" s="13" t="s">
        <v>76</v>
      </c>
      <c r="AY144" s="246" t="s">
        <v>159</v>
      </c>
    </row>
    <row r="145" s="14" customFormat="1">
      <c r="A145" s="14"/>
      <c r="B145" s="247"/>
      <c r="C145" s="248"/>
      <c r="D145" s="229" t="s">
        <v>171</v>
      </c>
      <c r="E145" s="249" t="s">
        <v>20</v>
      </c>
      <c r="F145" s="250" t="s">
        <v>174</v>
      </c>
      <c r="G145" s="248"/>
      <c r="H145" s="251">
        <v>2307</v>
      </c>
      <c r="I145" s="252"/>
      <c r="J145" s="252"/>
      <c r="K145" s="248"/>
      <c r="L145" s="248"/>
      <c r="M145" s="253"/>
      <c r="N145" s="254"/>
      <c r="O145" s="255"/>
      <c r="P145" s="255"/>
      <c r="Q145" s="255"/>
      <c r="R145" s="255"/>
      <c r="S145" s="255"/>
      <c r="T145" s="255"/>
      <c r="U145" s="255"/>
      <c r="V145" s="255"/>
      <c r="W145" s="255"/>
      <c r="X145" s="256"/>
      <c r="Y145" s="14"/>
      <c r="Z145" s="14"/>
      <c r="AA145" s="14"/>
      <c r="AB145" s="14"/>
      <c r="AC145" s="14"/>
      <c r="AD145" s="14"/>
      <c r="AE145" s="14"/>
      <c r="AT145" s="257" t="s">
        <v>171</v>
      </c>
      <c r="AU145" s="257" t="s">
        <v>85</v>
      </c>
      <c r="AV145" s="14" t="s">
        <v>165</v>
      </c>
      <c r="AW145" s="14" t="s">
        <v>5</v>
      </c>
      <c r="AX145" s="14" t="s">
        <v>83</v>
      </c>
      <c r="AY145" s="257" t="s">
        <v>159</v>
      </c>
    </row>
    <row r="146" s="2" customFormat="1" ht="33" customHeight="1">
      <c r="A146" s="39"/>
      <c r="B146" s="40"/>
      <c r="C146" s="215" t="s">
        <v>9</v>
      </c>
      <c r="D146" s="215" t="s">
        <v>160</v>
      </c>
      <c r="E146" s="216" t="s">
        <v>241</v>
      </c>
      <c r="F146" s="217" t="s">
        <v>242</v>
      </c>
      <c r="G146" s="218" t="s">
        <v>177</v>
      </c>
      <c r="H146" s="219">
        <v>6784</v>
      </c>
      <c r="I146" s="220"/>
      <c r="J146" s="220"/>
      <c r="K146" s="221">
        <f>ROUND(P146*H146,2)</f>
        <v>0</v>
      </c>
      <c r="L146" s="217" t="s">
        <v>164</v>
      </c>
      <c r="M146" s="45"/>
      <c r="N146" s="222" t="s">
        <v>20</v>
      </c>
      <c r="O146" s="223" t="s">
        <v>45</v>
      </c>
      <c r="P146" s="224">
        <f>I146+J146</f>
        <v>0</v>
      </c>
      <c r="Q146" s="224">
        <f>ROUND(I146*H146,2)</f>
        <v>0</v>
      </c>
      <c r="R146" s="224">
        <f>ROUND(J146*H146,2)</f>
        <v>0</v>
      </c>
      <c r="S146" s="85"/>
      <c r="T146" s="225">
        <f>S146*H146</f>
        <v>0</v>
      </c>
      <c r="U146" s="225">
        <v>0</v>
      </c>
      <c r="V146" s="225">
        <f>U146*H146</f>
        <v>0</v>
      </c>
      <c r="W146" s="225">
        <v>0</v>
      </c>
      <c r="X146" s="226">
        <f>W146*H146</f>
        <v>0</v>
      </c>
      <c r="Y146" s="39"/>
      <c r="Z146" s="39"/>
      <c r="AA146" s="39"/>
      <c r="AB146" s="39"/>
      <c r="AC146" s="39"/>
      <c r="AD146" s="39"/>
      <c r="AE146" s="39"/>
      <c r="AR146" s="227" t="s">
        <v>165</v>
      </c>
      <c r="AT146" s="227" t="s">
        <v>160</v>
      </c>
      <c r="AU146" s="227" t="s">
        <v>85</v>
      </c>
      <c r="AY146" s="18" t="s">
        <v>159</v>
      </c>
      <c r="BE146" s="228">
        <f>IF(O146="základní",K146,0)</f>
        <v>0</v>
      </c>
      <c r="BF146" s="228">
        <f>IF(O146="snížená",K146,0)</f>
        <v>0</v>
      </c>
      <c r="BG146" s="228">
        <f>IF(O146="zákl. přenesená",K146,0)</f>
        <v>0</v>
      </c>
      <c r="BH146" s="228">
        <f>IF(O146="sníž. přenesená",K146,0)</f>
        <v>0</v>
      </c>
      <c r="BI146" s="228">
        <f>IF(O146="nulová",K146,0)</f>
        <v>0</v>
      </c>
      <c r="BJ146" s="18" t="s">
        <v>83</v>
      </c>
      <c r="BK146" s="228">
        <f>ROUND(P146*H146,2)</f>
        <v>0</v>
      </c>
      <c r="BL146" s="18" t="s">
        <v>165</v>
      </c>
      <c r="BM146" s="227" t="s">
        <v>367</v>
      </c>
    </row>
    <row r="147" s="2" customFormat="1">
      <c r="A147" s="39"/>
      <c r="B147" s="40"/>
      <c r="C147" s="41"/>
      <c r="D147" s="229" t="s">
        <v>167</v>
      </c>
      <c r="E147" s="41"/>
      <c r="F147" s="230" t="s">
        <v>244</v>
      </c>
      <c r="G147" s="41"/>
      <c r="H147" s="41"/>
      <c r="I147" s="231"/>
      <c r="J147" s="231"/>
      <c r="K147" s="41"/>
      <c r="L147" s="41"/>
      <c r="M147" s="45"/>
      <c r="N147" s="232"/>
      <c r="O147" s="233"/>
      <c r="P147" s="85"/>
      <c r="Q147" s="85"/>
      <c r="R147" s="85"/>
      <c r="S147" s="85"/>
      <c r="T147" s="85"/>
      <c r="U147" s="85"/>
      <c r="V147" s="85"/>
      <c r="W147" s="85"/>
      <c r="X147" s="86"/>
      <c r="Y147" s="39"/>
      <c r="Z147" s="39"/>
      <c r="AA147" s="39"/>
      <c r="AB147" s="39"/>
      <c r="AC147" s="39"/>
      <c r="AD147" s="39"/>
      <c r="AE147" s="39"/>
      <c r="AT147" s="18" t="s">
        <v>167</v>
      </c>
      <c r="AU147" s="18" t="s">
        <v>85</v>
      </c>
    </row>
    <row r="148" s="2" customFormat="1">
      <c r="A148" s="39"/>
      <c r="B148" s="40"/>
      <c r="C148" s="41"/>
      <c r="D148" s="234" t="s">
        <v>169</v>
      </c>
      <c r="E148" s="41"/>
      <c r="F148" s="235" t="s">
        <v>245</v>
      </c>
      <c r="G148" s="41"/>
      <c r="H148" s="41"/>
      <c r="I148" s="231"/>
      <c r="J148" s="231"/>
      <c r="K148" s="41"/>
      <c r="L148" s="41"/>
      <c r="M148" s="45"/>
      <c r="N148" s="232"/>
      <c r="O148" s="233"/>
      <c r="P148" s="85"/>
      <c r="Q148" s="85"/>
      <c r="R148" s="85"/>
      <c r="S148" s="85"/>
      <c r="T148" s="85"/>
      <c r="U148" s="85"/>
      <c r="V148" s="85"/>
      <c r="W148" s="85"/>
      <c r="X148" s="86"/>
      <c r="Y148" s="39"/>
      <c r="Z148" s="39"/>
      <c r="AA148" s="39"/>
      <c r="AB148" s="39"/>
      <c r="AC148" s="39"/>
      <c r="AD148" s="39"/>
      <c r="AE148" s="39"/>
      <c r="AT148" s="18" t="s">
        <v>169</v>
      </c>
      <c r="AU148" s="18" t="s">
        <v>85</v>
      </c>
    </row>
    <row r="149" s="13" customFormat="1">
      <c r="A149" s="13"/>
      <c r="B149" s="236"/>
      <c r="C149" s="237"/>
      <c r="D149" s="229" t="s">
        <v>171</v>
      </c>
      <c r="E149" s="238" t="s">
        <v>20</v>
      </c>
      <c r="F149" s="239" t="s">
        <v>368</v>
      </c>
      <c r="G149" s="237"/>
      <c r="H149" s="240">
        <v>4050</v>
      </c>
      <c r="I149" s="241"/>
      <c r="J149" s="241"/>
      <c r="K149" s="237"/>
      <c r="L149" s="237"/>
      <c r="M149" s="242"/>
      <c r="N149" s="243"/>
      <c r="O149" s="244"/>
      <c r="P149" s="244"/>
      <c r="Q149" s="244"/>
      <c r="R149" s="244"/>
      <c r="S149" s="244"/>
      <c r="T149" s="244"/>
      <c r="U149" s="244"/>
      <c r="V149" s="244"/>
      <c r="W149" s="244"/>
      <c r="X149" s="245"/>
      <c r="Y149" s="13"/>
      <c r="Z149" s="13"/>
      <c r="AA149" s="13"/>
      <c r="AB149" s="13"/>
      <c r="AC149" s="13"/>
      <c r="AD149" s="13"/>
      <c r="AE149" s="13"/>
      <c r="AT149" s="246" t="s">
        <v>171</v>
      </c>
      <c r="AU149" s="246" t="s">
        <v>85</v>
      </c>
      <c r="AV149" s="13" t="s">
        <v>85</v>
      </c>
      <c r="AW149" s="13" t="s">
        <v>5</v>
      </c>
      <c r="AX149" s="13" t="s">
        <v>76</v>
      </c>
      <c r="AY149" s="246" t="s">
        <v>159</v>
      </c>
    </row>
    <row r="150" s="13" customFormat="1">
      <c r="A150" s="13"/>
      <c r="B150" s="236"/>
      <c r="C150" s="237"/>
      <c r="D150" s="229" t="s">
        <v>171</v>
      </c>
      <c r="E150" s="238" t="s">
        <v>20</v>
      </c>
      <c r="F150" s="239" t="s">
        <v>369</v>
      </c>
      <c r="G150" s="237"/>
      <c r="H150" s="240">
        <v>2734</v>
      </c>
      <c r="I150" s="241"/>
      <c r="J150" s="241"/>
      <c r="K150" s="237"/>
      <c r="L150" s="237"/>
      <c r="M150" s="242"/>
      <c r="N150" s="243"/>
      <c r="O150" s="244"/>
      <c r="P150" s="244"/>
      <c r="Q150" s="244"/>
      <c r="R150" s="244"/>
      <c r="S150" s="244"/>
      <c r="T150" s="244"/>
      <c r="U150" s="244"/>
      <c r="V150" s="244"/>
      <c r="W150" s="244"/>
      <c r="X150" s="245"/>
      <c r="Y150" s="13"/>
      <c r="Z150" s="13"/>
      <c r="AA150" s="13"/>
      <c r="AB150" s="13"/>
      <c r="AC150" s="13"/>
      <c r="AD150" s="13"/>
      <c r="AE150" s="13"/>
      <c r="AT150" s="246" t="s">
        <v>171</v>
      </c>
      <c r="AU150" s="246" t="s">
        <v>85</v>
      </c>
      <c r="AV150" s="13" t="s">
        <v>85</v>
      </c>
      <c r="AW150" s="13" t="s">
        <v>5</v>
      </c>
      <c r="AX150" s="13" t="s">
        <v>76</v>
      </c>
      <c r="AY150" s="246" t="s">
        <v>159</v>
      </c>
    </row>
    <row r="151" s="14" customFormat="1">
      <c r="A151" s="14"/>
      <c r="B151" s="247"/>
      <c r="C151" s="248"/>
      <c r="D151" s="229" t="s">
        <v>171</v>
      </c>
      <c r="E151" s="249" t="s">
        <v>20</v>
      </c>
      <c r="F151" s="250" t="s">
        <v>174</v>
      </c>
      <c r="G151" s="248"/>
      <c r="H151" s="251">
        <v>6784</v>
      </c>
      <c r="I151" s="252"/>
      <c r="J151" s="252"/>
      <c r="K151" s="248"/>
      <c r="L151" s="248"/>
      <c r="M151" s="253"/>
      <c r="N151" s="254"/>
      <c r="O151" s="255"/>
      <c r="P151" s="255"/>
      <c r="Q151" s="255"/>
      <c r="R151" s="255"/>
      <c r="S151" s="255"/>
      <c r="T151" s="255"/>
      <c r="U151" s="255"/>
      <c r="V151" s="255"/>
      <c r="W151" s="255"/>
      <c r="X151" s="256"/>
      <c r="Y151" s="14"/>
      <c r="Z151" s="14"/>
      <c r="AA151" s="14"/>
      <c r="AB151" s="14"/>
      <c r="AC151" s="14"/>
      <c r="AD151" s="14"/>
      <c r="AE151" s="14"/>
      <c r="AT151" s="257" t="s">
        <v>171</v>
      </c>
      <c r="AU151" s="257" t="s">
        <v>85</v>
      </c>
      <c r="AV151" s="14" t="s">
        <v>165</v>
      </c>
      <c r="AW151" s="14" t="s">
        <v>5</v>
      </c>
      <c r="AX151" s="14" t="s">
        <v>83</v>
      </c>
      <c r="AY151" s="257" t="s">
        <v>159</v>
      </c>
    </row>
    <row r="152" s="2" customFormat="1" ht="24.15" customHeight="1">
      <c r="A152" s="39"/>
      <c r="B152" s="40"/>
      <c r="C152" s="215" t="s">
        <v>256</v>
      </c>
      <c r="D152" s="215" t="s">
        <v>160</v>
      </c>
      <c r="E152" s="216" t="s">
        <v>248</v>
      </c>
      <c r="F152" s="217" t="s">
        <v>249</v>
      </c>
      <c r="G152" s="218" t="s">
        <v>177</v>
      </c>
      <c r="H152" s="219">
        <v>5400</v>
      </c>
      <c r="I152" s="220"/>
      <c r="J152" s="220"/>
      <c r="K152" s="221">
        <f>ROUND(P152*H152,2)</f>
        <v>0</v>
      </c>
      <c r="L152" s="217" t="s">
        <v>164</v>
      </c>
      <c r="M152" s="45"/>
      <c r="N152" s="222" t="s">
        <v>20</v>
      </c>
      <c r="O152" s="223" t="s">
        <v>45</v>
      </c>
      <c r="P152" s="224">
        <f>I152+J152</f>
        <v>0</v>
      </c>
      <c r="Q152" s="224">
        <f>ROUND(I152*H152,2)</f>
        <v>0</v>
      </c>
      <c r="R152" s="224">
        <f>ROUND(J152*H152,2)</f>
        <v>0</v>
      </c>
      <c r="S152" s="85"/>
      <c r="T152" s="225">
        <f>S152*H152</f>
        <v>0</v>
      </c>
      <c r="U152" s="225">
        <v>0</v>
      </c>
      <c r="V152" s="225">
        <f>U152*H152</f>
        <v>0</v>
      </c>
      <c r="W152" s="225">
        <v>0</v>
      </c>
      <c r="X152" s="226">
        <f>W152*H152</f>
        <v>0</v>
      </c>
      <c r="Y152" s="39"/>
      <c r="Z152" s="39"/>
      <c r="AA152" s="39"/>
      <c r="AB152" s="39"/>
      <c r="AC152" s="39"/>
      <c r="AD152" s="39"/>
      <c r="AE152" s="39"/>
      <c r="AR152" s="227" t="s">
        <v>165</v>
      </c>
      <c r="AT152" s="227" t="s">
        <v>160</v>
      </c>
      <c r="AU152" s="227" t="s">
        <v>85</v>
      </c>
      <c r="AY152" s="18" t="s">
        <v>159</v>
      </c>
      <c r="BE152" s="228">
        <f>IF(O152="základní",K152,0)</f>
        <v>0</v>
      </c>
      <c r="BF152" s="228">
        <f>IF(O152="snížená",K152,0)</f>
        <v>0</v>
      </c>
      <c r="BG152" s="228">
        <f>IF(O152="zákl. přenesená",K152,0)</f>
        <v>0</v>
      </c>
      <c r="BH152" s="228">
        <f>IF(O152="sníž. přenesená",K152,0)</f>
        <v>0</v>
      </c>
      <c r="BI152" s="228">
        <f>IF(O152="nulová",K152,0)</f>
        <v>0</v>
      </c>
      <c r="BJ152" s="18" t="s">
        <v>83</v>
      </c>
      <c r="BK152" s="228">
        <f>ROUND(P152*H152,2)</f>
        <v>0</v>
      </c>
      <c r="BL152" s="18" t="s">
        <v>165</v>
      </c>
      <c r="BM152" s="227" t="s">
        <v>370</v>
      </c>
    </row>
    <row r="153" s="2" customFormat="1">
      <c r="A153" s="39"/>
      <c r="B153" s="40"/>
      <c r="C153" s="41"/>
      <c r="D153" s="229" t="s">
        <v>167</v>
      </c>
      <c r="E153" s="41"/>
      <c r="F153" s="230" t="s">
        <v>251</v>
      </c>
      <c r="G153" s="41"/>
      <c r="H153" s="41"/>
      <c r="I153" s="231"/>
      <c r="J153" s="231"/>
      <c r="K153" s="41"/>
      <c r="L153" s="41"/>
      <c r="M153" s="45"/>
      <c r="N153" s="232"/>
      <c r="O153" s="233"/>
      <c r="P153" s="85"/>
      <c r="Q153" s="85"/>
      <c r="R153" s="85"/>
      <c r="S153" s="85"/>
      <c r="T153" s="85"/>
      <c r="U153" s="85"/>
      <c r="V153" s="85"/>
      <c r="W153" s="85"/>
      <c r="X153" s="86"/>
      <c r="Y153" s="39"/>
      <c r="Z153" s="39"/>
      <c r="AA153" s="39"/>
      <c r="AB153" s="39"/>
      <c r="AC153" s="39"/>
      <c r="AD153" s="39"/>
      <c r="AE153" s="39"/>
      <c r="AT153" s="18" t="s">
        <v>167</v>
      </c>
      <c r="AU153" s="18" t="s">
        <v>85</v>
      </c>
    </row>
    <row r="154" s="2" customFormat="1">
      <c r="A154" s="39"/>
      <c r="B154" s="40"/>
      <c r="C154" s="41"/>
      <c r="D154" s="234" t="s">
        <v>169</v>
      </c>
      <c r="E154" s="41"/>
      <c r="F154" s="235" t="s">
        <v>252</v>
      </c>
      <c r="G154" s="41"/>
      <c r="H154" s="41"/>
      <c r="I154" s="231"/>
      <c r="J154" s="231"/>
      <c r="K154" s="41"/>
      <c r="L154" s="41"/>
      <c r="M154" s="45"/>
      <c r="N154" s="232"/>
      <c r="O154" s="233"/>
      <c r="P154" s="85"/>
      <c r="Q154" s="85"/>
      <c r="R154" s="85"/>
      <c r="S154" s="85"/>
      <c r="T154" s="85"/>
      <c r="U154" s="85"/>
      <c r="V154" s="85"/>
      <c r="W154" s="85"/>
      <c r="X154" s="86"/>
      <c r="Y154" s="39"/>
      <c r="Z154" s="39"/>
      <c r="AA154" s="39"/>
      <c r="AB154" s="39"/>
      <c r="AC154" s="39"/>
      <c r="AD154" s="39"/>
      <c r="AE154" s="39"/>
      <c r="AT154" s="18" t="s">
        <v>169</v>
      </c>
      <c r="AU154" s="18" t="s">
        <v>85</v>
      </c>
    </row>
    <row r="155" s="13" customFormat="1">
      <c r="A155" s="13"/>
      <c r="B155" s="236"/>
      <c r="C155" s="237"/>
      <c r="D155" s="229" t="s">
        <v>171</v>
      </c>
      <c r="E155" s="238" t="s">
        <v>20</v>
      </c>
      <c r="F155" s="239" t="s">
        <v>371</v>
      </c>
      <c r="G155" s="237"/>
      <c r="H155" s="240">
        <v>5400</v>
      </c>
      <c r="I155" s="241"/>
      <c r="J155" s="241"/>
      <c r="K155" s="237"/>
      <c r="L155" s="237"/>
      <c r="M155" s="242"/>
      <c r="N155" s="243"/>
      <c r="O155" s="244"/>
      <c r="P155" s="244"/>
      <c r="Q155" s="244"/>
      <c r="R155" s="244"/>
      <c r="S155" s="244"/>
      <c r="T155" s="244"/>
      <c r="U155" s="244"/>
      <c r="V155" s="244"/>
      <c r="W155" s="244"/>
      <c r="X155" s="245"/>
      <c r="Y155" s="13"/>
      <c r="Z155" s="13"/>
      <c r="AA155" s="13"/>
      <c r="AB155" s="13"/>
      <c r="AC155" s="13"/>
      <c r="AD155" s="13"/>
      <c r="AE155" s="13"/>
      <c r="AT155" s="246" t="s">
        <v>171</v>
      </c>
      <c r="AU155" s="246" t="s">
        <v>85</v>
      </c>
      <c r="AV155" s="13" t="s">
        <v>85</v>
      </c>
      <c r="AW155" s="13" t="s">
        <v>5</v>
      </c>
      <c r="AX155" s="13" t="s">
        <v>83</v>
      </c>
      <c r="AY155" s="246" t="s">
        <v>159</v>
      </c>
    </row>
    <row r="156" s="12" customFormat="1" ht="22.8" customHeight="1">
      <c r="A156" s="12"/>
      <c r="B156" s="200"/>
      <c r="C156" s="201"/>
      <c r="D156" s="202" t="s">
        <v>75</v>
      </c>
      <c r="E156" s="268" t="s">
        <v>254</v>
      </c>
      <c r="F156" s="268" t="s">
        <v>255</v>
      </c>
      <c r="G156" s="201"/>
      <c r="H156" s="201"/>
      <c r="I156" s="204"/>
      <c r="J156" s="204"/>
      <c r="K156" s="269">
        <f>BK156</f>
        <v>0</v>
      </c>
      <c r="L156" s="201"/>
      <c r="M156" s="206"/>
      <c r="N156" s="207"/>
      <c r="O156" s="208"/>
      <c r="P156" s="208"/>
      <c r="Q156" s="209">
        <f>SUM(Q157:Q159)</f>
        <v>0</v>
      </c>
      <c r="R156" s="209">
        <f>SUM(R157:R159)</f>
        <v>0</v>
      </c>
      <c r="S156" s="208"/>
      <c r="T156" s="210">
        <f>SUM(T157:T159)</f>
        <v>0</v>
      </c>
      <c r="U156" s="208"/>
      <c r="V156" s="210">
        <f>SUM(V157:V159)</f>
        <v>0</v>
      </c>
      <c r="W156" s="208"/>
      <c r="X156" s="211">
        <f>SUM(X157:X159)</f>
        <v>0</v>
      </c>
      <c r="Y156" s="12"/>
      <c r="Z156" s="12"/>
      <c r="AA156" s="12"/>
      <c r="AB156" s="12"/>
      <c r="AC156" s="12"/>
      <c r="AD156" s="12"/>
      <c r="AE156" s="12"/>
      <c r="AR156" s="212" t="s">
        <v>83</v>
      </c>
      <c r="AT156" s="213" t="s">
        <v>75</v>
      </c>
      <c r="AU156" s="213" t="s">
        <v>83</v>
      </c>
      <c r="AY156" s="212" t="s">
        <v>159</v>
      </c>
      <c r="BK156" s="214">
        <f>SUM(BK157:BK159)</f>
        <v>0</v>
      </c>
    </row>
    <row r="157" s="2" customFormat="1">
      <c r="A157" s="39"/>
      <c r="B157" s="40"/>
      <c r="C157" s="215" t="s">
        <v>305</v>
      </c>
      <c r="D157" s="215" t="s">
        <v>160</v>
      </c>
      <c r="E157" s="216" t="s">
        <v>257</v>
      </c>
      <c r="F157" s="217" t="s">
        <v>258</v>
      </c>
      <c r="G157" s="218" t="s">
        <v>259</v>
      </c>
      <c r="H157" s="219">
        <v>3.5379999999999998</v>
      </c>
      <c r="I157" s="220"/>
      <c r="J157" s="220"/>
      <c r="K157" s="221">
        <f>ROUND(P157*H157,2)</f>
        <v>0</v>
      </c>
      <c r="L157" s="217" t="s">
        <v>164</v>
      </c>
      <c r="M157" s="45"/>
      <c r="N157" s="222" t="s">
        <v>20</v>
      </c>
      <c r="O157" s="223" t="s">
        <v>45</v>
      </c>
      <c r="P157" s="224">
        <f>I157+J157</f>
        <v>0</v>
      </c>
      <c r="Q157" s="224">
        <f>ROUND(I157*H157,2)</f>
        <v>0</v>
      </c>
      <c r="R157" s="224">
        <f>ROUND(J157*H157,2)</f>
        <v>0</v>
      </c>
      <c r="S157" s="85"/>
      <c r="T157" s="225">
        <f>S157*H157</f>
        <v>0</v>
      </c>
      <c r="U157" s="225">
        <v>0</v>
      </c>
      <c r="V157" s="225">
        <f>U157*H157</f>
        <v>0</v>
      </c>
      <c r="W157" s="225">
        <v>0</v>
      </c>
      <c r="X157" s="226">
        <f>W157*H157</f>
        <v>0</v>
      </c>
      <c r="Y157" s="39"/>
      <c r="Z157" s="39"/>
      <c r="AA157" s="39"/>
      <c r="AB157" s="39"/>
      <c r="AC157" s="39"/>
      <c r="AD157" s="39"/>
      <c r="AE157" s="39"/>
      <c r="AR157" s="227" t="s">
        <v>165</v>
      </c>
      <c r="AT157" s="227" t="s">
        <v>160</v>
      </c>
      <c r="AU157" s="227" t="s">
        <v>85</v>
      </c>
      <c r="AY157" s="18" t="s">
        <v>159</v>
      </c>
      <c r="BE157" s="228">
        <f>IF(O157="základní",K157,0)</f>
        <v>0</v>
      </c>
      <c r="BF157" s="228">
        <f>IF(O157="snížená",K157,0)</f>
        <v>0</v>
      </c>
      <c r="BG157" s="228">
        <f>IF(O157="zákl. přenesená",K157,0)</f>
        <v>0</v>
      </c>
      <c r="BH157" s="228">
        <f>IF(O157="sníž. přenesená",K157,0)</f>
        <v>0</v>
      </c>
      <c r="BI157" s="228">
        <f>IF(O157="nulová",K157,0)</f>
        <v>0</v>
      </c>
      <c r="BJ157" s="18" t="s">
        <v>83</v>
      </c>
      <c r="BK157" s="228">
        <f>ROUND(P157*H157,2)</f>
        <v>0</v>
      </c>
      <c r="BL157" s="18" t="s">
        <v>165</v>
      </c>
      <c r="BM157" s="227" t="s">
        <v>372</v>
      </c>
    </row>
    <row r="158" s="2" customFormat="1">
      <c r="A158" s="39"/>
      <c r="B158" s="40"/>
      <c r="C158" s="41"/>
      <c r="D158" s="229" t="s">
        <v>167</v>
      </c>
      <c r="E158" s="41"/>
      <c r="F158" s="230" t="s">
        <v>261</v>
      </c>
      <c r="G158" s="41"/>
      <c r="H158" s="41"/>
      <c r="I158" s="231"/>
      <c r="J158" s="231"/>
      <c r="K158" s="41"/>
      <c r="L158" s="41"/>
      <c r="M158" s="45"/>
      <c r="N158" s="232"/>
      <c r="O158" s="233"/>
      <c r="P158" s="85"/>
      <c r="Q158" s="85"/>
      <c r="R158" s="85"/>
      <c r="S158" s="85"/>
      <c r="T158" s="85"/>
      <c r="U158" s="85"/>
      <c r="V158" s="85"/>
      <c r="W158" s="85"/>
      <c r="X158" s="86"/>
      <c r="Y158" s="39"/>
      <c r="Z158" s="39"/>
      <c r="AA158" s="39"/>
      <c r="AB158" s="39"/>
      <c r="AC158" s="39"/>
      <c r="AD158" s="39"/>
      <c r="AE158" s="39"/>
      <c r="AT158" s="18" t="s">
        <v>167</v>
      </c>
      <c r="AU158" s="18" t="s">
        <v>85</v>
      </c>
    </row>
    <row r="159" s="2" customFormat="1">
      <c r="A159" s="39"/>
      <c r="B159" s="40"/>
      <c r="C159" s="41"/>
      <c r="D159" s="234" t="s">
        <v>169</v>
      </c>
      <c r="E159" s="41"/>
      <c r="F159" s="235" t="s">
        <v>262</v>
      </c>
      <c r="G159" s="41"/>
      <c r="H159" s="41"/>
      <c r="I159" s="231"/>
      <c r="J159" s="231"/>
      <c r="K159" s="41"/>
      <c r="L159" s="41"/>
      <c r="M159" s="45"/>
      <c r="N159" s="270"/>
      <c r="O159" s="271"/>
      <c r="P159" s="272"/>
      <c r="Q159" s="272"/>
      <c r="R159" s="272"/>
      <c r="S159" s="272"/>
      <c r="T159" s="272"/>
      <c r="U159" s="272"/>
      <c r="V159" s="272"/>
      <c r="W159" s="272"/>
      <c r="X159" s="273"/>
      <c r="Y159" s="39"/>
      <c r="Z159" s="39"/>
      <c r="AA159" s="39"/>
      <c r="AB159" s="39"/>
      <c r="AC159" s="39"/>
      <c r="AD159" s="39"/>
      <c r="AE159" s="39"/>
      <c r="AT159" s="18" t="s">
        <v>169</v>
      </c>
      <c r="AU159" s="18" t="s">
        <v>85</v>
      </c>
    </row>
    <row r="160" s="2" customFormat="1" ht="6.96" customHeight="1">
      <c r="A160" s="39"/>
      <c r="B160" s="60"/>
      <c r="C160" s="61"/>
      <c r="D160" s="61"/>
      <c r="E160" s="61"/>
      <c r="F160" s="61"/>
      <c r="G160" s="61"/>
      <c r="H160" s="61"/>
      <c r="I160" s="61"/>
      <c r="J160" s="61"/>
      <c r="K160" s="61"/>
      <c r="L160" s="61"/>
      <c r="M160" s="45"/>
      <c r="N160" s="39"/>
      <c r="P160" s="39"/>
      <c r="Q160" s="39"/>
      <c r="R160" s="39"/>
      <c r="S160" s="39"/>
      <c r="T160" s="39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</row>
  </sheetData>
  <sheetProtection sheet="1" autoFilter="0" formatColumns="0" formatRows="0" objects="1" scenarios="1" spinCount="100000" saltValue="k9Q9M6IseNw70VZycl+3MQURPgxdGgk+JZ1cyIewSKCYRqh5B+8bYoLjkAoDs1u1a/YzkbhW1jTQ+8u71lZrDQ==" hashValue="8+BSCTqneHF65EwjDuHPF+EhwZ0ctRE76CwbMht1cKh0UfUmoGmY0KCJzGoBBMXyZGEADo9Q24OfrXd883wFFQ==" algorithmName="SHA-512" password="CC35"/>
  <autoFilter ref="C89:L159"/>
  <mergeCells count="12">
    <mergeCell ref="E7:H7"/>
    <mergeCell ref="E9:H9"/>
    <mergeCell ref="E11:H11"/>
    <mergeCell ref="E20:H20"/>
    <mergeCell ref="E29:H29"/>
    <mergeCell ref="E52:H52"/>
    <mergeCell ref="E54:H54"/>
    <mergeCell ref="E56:H56"/>
    <mergeCell ref="E78:H78"/>
    <mergeCell ref="E80:H80"/>
    <mergeCell ref="E82:H82"/>
    <mergeCell ref="M2:Z2"/>
  </mergeCells>
  <hyperlinks>
    <hyperlink ref="F94" r:id="rId1" display="https://podminky.urs.cz/item/CS_URS_2025_01/171103211"/>
    <hyperlink ref="F100" r:id="rId2" display="https://podminky.urs.cz/item/CS_URS_2025_01/171151101"/>
    <hyperlink ref="F106" r:id="rId3" display="https://podminky.urs.cz/item/CS_URS_2025_01/181451122"/>
    <hyperlink ref="F114" r:id="rId4" display="https://podminky.urs.cz/item/CS_URS_2025_01/291211111"/>
    <hyperlink ref="F122" r:id="rId5" display="https://podminky.urs.cz/item/CS_URS_2025_01/113151111"/>
    <hyperlink ref="F127" r:id="rId6" display="https://podminky.urs.cz/item/CS_URS_2025_01/181451121"/>
    <hyperlink ref="F130" r:id="rId7" display="https://podminky.urs.cz/item/CS_URS_2025_01/121151123"/>
    <hyperlink ref="F136" r:id="rId8" display="https://podminky.urs.cz/item/CS_URS_2025_01/122151106"/>
    <hyperlink ref="F142" r:id="rId9" display="https://podminky.urs.cz/item/CS_URS_2025_01/162351104"/>
    <hyperlink ref="F148" r:id="rId10" display="https://podminky.urs.cz/item/CS_URS_2025_01/181351113"/>
    <hyperlink ref="F154" r:id="rId11" display="https://podminky.urs.cz/item/CS_URS_2025_01/182351133"/>
    <hyperlink ref="F159" r:id="rId12" display="https://podminky.urs.cz/item/CS_URS_2025_01/998321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3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8" t="s">
        <v>105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21"/>
      <c r="AT3" s="18" t="s">
        <v>85</v>
      </c>
    </row>
    <row r="4" s="1" customFormat="1" ht="24.96" customHeight="1">
      <c r="B4" s="21"/>
      <c r="D4" s="143" t="s">
        <v>124</v>
      </c>
      <c r="M4" s="21"/>
      <c r="N4" s="144" t="s">
        <v>11</v>
      </c>
      <c r="AT4" s="18" t="s">
        <v>4</v>
      </c>
    </row>
    <row r="5" s="1" customFormat="1" ht="6.96" customHeight="1">
      <c r="B5" s="21"/>
      <c r="M5" s="21"/>
    </row>
    <row r="6" s="1" customFormat="1" ht="12" customHeight="1">
      <c r="B6" s="21"/>
      <c r="D6" s="145" t="s">
        <v>17</v>
      </c>
      <c r="M6" s="21"/>
    </row>
    <row r="7" s="1" customFormat="1" ht="26.25" customHeight="1">
      <c r="B7" s="21"/>
      <c r="E7" s="146" t="str">
        <f>'Rekapitulace stavby'!K6</f>
        <v>Dyje, Drnholec - Nový Přerov, km 79,560 - 85,534, dosypání koruny LB, PB hráze</v>
      </c>
      <c r="F7" s="145"/>
      <c r="G7" s="145"/>
      <c r="H7" s="145"/>
      <c r="M7" s="21"/>
    </row>
    <row r="8" s="1" customFormat="1" ht="12" customHeight="1">
      <c r="B8" s="21"/>
      <c r="D8" s="145" t="s">
        <v>125</v>
      </c>
      <c r="M8" s="21"/>
    </row>
    <row r="9" s="2" customFormat="1" ht="16.5" customHeight="1">
      <c r="A9" s="39"/>
      <c r="B9" s="45"/>
      <c r="C9" s="39"/>
      <c r="D9" s="39"/>
      <c r="E9" s="146" t="s">
        <v>373</v>
      </c>
      <c r="F9" s="39"/>
      <c r="G9" s="39"/>
      <c r="H9" s="39"/>
      <c r="I9" s="39"/>
      <c r="J9" s="39"/>
      <c r="K9" s="39"/>
      <c r="L9" s="39"/>
      <c r="M9" s="147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5" t="s">
        <v>127</v>
      </c>
      <c r="E10" s="39"/>
      <c r="F10" s="39"/>
      <c r="G10" s="39"/>
      <c r="H10" s="39"/>
      <c r="I10" s="39"/>
      <c r="J10" s="39"/>
      <c r="K10" s="39"/>
      <c r="L10" s="39"/>
      <c r="M10" s="147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8" t="s">
        <v>374</v>
      </c>
      <c r="F11" s="39"/>
      <c r="G11" s="39"/>
      <c r="H11" s="39"/>
      <c r="I11" s="39"/>
      <c r="J11" s="39"/>
      <c r="K11" s="39"/>
      <c r="L11" s="39"/>
      <c r="M11" s="147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147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5" t="s">
        <v>19</v>
      </c>
      <c r="E13" s="39"/>
      <c r="F13" s="136" t="s">
        <v>20</v>
      </c>
      <c r="G13" s="39"/>
      <c r="H13" s="39"/>
      <c r="I13" s="145" t="s">
        <v>21</v>
      </c>
      <c r="J13" s="136" t="s">
        <v>20</v>
      </c>
      <c r="K13" s="39"/>
      <c r="L13" s="39"/>
      <c r="M13" s="147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5" t="s">
        <v>22</v>
      </c>
      <c r="E14" s="39"/>
      <c r="F14" s="136" t="s">
        <v>23</v>
      </c>
      <c r="G14" s="39"/>
      <c r="H14" s="39"/>
      <c r="I14" s="145" t="s">
        <v>24</v>
      </c>
      <c r="J14" s="149" t="str">
        <f>'Rekapitulace stavby'!AN8</f>
        <v>29. 1. 2025</v>
      </c>
      <c r="K14" s="39"/>
      <c r="L14" s="39"/>
      <c r="M14" s="147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147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5" t="s">
        <v>26</v>
      </c>
      <c r="E16" s="39"/>
      <c r="F16" s="39"/>
      <c r="G16" s="39"/>
      <c r="H16" s="39"/>
      <c r="I16" s="145" t="s">
        <v>27</v>
      </c>
      <c r="J16" s="136" t="s">
        <v>28</v>
      </c>
      <c r="K16" s="39"/>
      <c r="L16" s="39"/>
      <c r="M16" s="147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6" t="s">
        <v>29</v>
      </c>
      <c r="F17" s="39"/>
      <c r="G17" s="39"/>
      <c r="H17" s="39"/>
      <c r="I17" s="145" t="s">
        <v>30</v>
      </c>
      <c r="J17" s="136" t="s">
        <v>20</v>
      </c>
      <c r="K17" s="39"/>
      <c r="L17" s="39"/>
      <c r="M17" s="147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147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5" t="s">
        <v>31</v>
      </c>
      <c r="E19" s="39"/>
      <c r="F19" s="39"/>
      <c r="G19" s="39"/>
      <c r="H19" s="39"/>
      <c r="I19" s="145" t="s">
        <v>27</v>
      </c>
      <c r="J19" s="34" t="str">
        <f>'Rekapitulace stavby'!AN13</f>
        <v>Vyplň údaj</v>
      </c>
      <c r="K19" s="39"/>
      <c r="L19" s="39"/>
      <c r="M19" s="147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6"/>
      <c r="G20" s="136"/>
      <c r="H20" s="136"/>
      <c r="I20" s="145" t="s">
        <v>30</v>
      </c>
      <c r="J20" s="34" t="str">
        <f>'Rekapitulace stavby'!AN14</f>
        <v>Vyplň údaj</v>
      </c>
      <c r="K20" s="39"/>
      <c r="L20" s="39"/>
      <c r="M20" s="147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147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5" t="s">
        <v>33</v>
      </c>
      <c r="E22" s="39"/>
      <c r="F22" s="39"/>
      <c r="G22" s="39"/>
      <c r="H22" s="39"/>
      <c r="I22" s="145" t="s">
        <v>27</v>
      </c>
      <c r="J22" s="136" t="s">
        <v>20</v>
      </c>
      <c r="K22" s="39"/>
      <c r="L22" s="39"/>
      <c r="M22" s="147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6" t="s">
        <v>34</v>
      </c>
      <c r="F23" s="39"/>
      <c r="G23" s="39"/>
      <c r="H23" s="39"/>
      <c r="I23" s="145" t="s">
        <v>30</v>
      </c>
      <c r="J23" s="136" t="s">
        <v>20</v>
      </c>
      <c r="K23" s="39"/>
      <c r="L23" s="39"/>
      <c r="M23" s="147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147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5" t="s">
        <v>35</v>
      </c>
      <c r="E25" s="39"/>
      <c r="F25" s="39"/>
      <c r="G25" s="39"/>
      <c r="H25" s="39"/>
      <c r="I25" s="145" t="s">
        <v>27</v>
      </c>
      <c r="J25" s="136" t="s">
        <v>36</v>
      </c>
      <c r="K25" s="39"/>
      <c r="L25" s="39"/>
      <c r="M25" s="147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6" t="s">
        <v>37</v>
      </c>
      <c r="F26" s="39"/>
      <c r="G26" s="39"/>
      <c r="H26" s="39"/>
      <c r="I26" s="145" t="s">
        <v>30</v>
      </c>
      <c r="J26" s="136" t="s">
        <v>20</v>
      </c>
      <c r="K26" s="39"/>
      <c r="L26" s="39"/>
      <c r="M26" s="147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147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5" t="s">
        <v>38</v>
      </c>
      <c r="E28" s="39"/>
      <c r="F28" s="39"/>
      <c r="G28" s="39"/>
      <c r="H28" s="39"/>
      <c r="I28" s="39"/>
      <c r="J28" s="39"/>
      <c r="K28" s="39"/>
      <c r="L28" s="39"/>
      <c r="M28" s="147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0"/>
      <c r="B29" s="151"/>
      <c r="C29" s="150"/>
      <c r="D29" s="150"/>
      <c r="E29" s="152" t="s">
        <v>20</v>
      </c>
      <c r="F29" s="152"/>
      <c r="G29" s="152"/>
      <c r="H29" s="152"/>
      <c r="I29" s="150"/>
      <c r="J29" s="150"/>
      <c r="K29" s="150"/>
      <c r="L29" s="150"/>
      <c r="M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147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4"/>
      <c r="E31" s="154"/>
      <c r="F31" s="154"/>
      <c r="G31" s="154"/>
      <c r="H31" s="154"/>
      <c r="I31" s="154"/>
      <c r="J31" s="154"/>
      <c r="K31" s="154"/>
      <c r="L31" s="154"/>
      <c r="M31" s="147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>
      <c r="A32" s="39"/>
      <c r="B32" s="45"/>
      <c r="C32" s="39"/>
      <c r="D32" s="39"/>
      <c r="E32" s="145" t="s">
        <v>129</v>
      </c>
      <c r="F32" s="39"/>
      <c r="G32" s="39"/>
      <c r="H32" s="39"/>
      <c r="I32" s="39"/>
      <c r="J32" s="39"/>
      <c r="K32" s="155">
        <f>I65</f>
        <v>0</v>
      </c>
      <c r="L32" s="39"/>
      <c r="M32" s="147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>
      <c r="A33" s="39"/>
      <c r="B33" s="45"/>
      <c r="C33" s="39"/>
      <c r="D33" s="39"/>
      <c r="E33" s="145" t="s">
        <v>130</v>
      </c>
      <c r="F33" s="39"/>
      <c r="G33" s="39"/>
      <c r="H33" s="39"/>
      <c r="I33" s="39"/>
      <c r="J33" s="39"/>
      <c r="K33" s="155">
        <f>J65</f>
        <v>0</v>
      </c>
      <c r="L33" s="39"/>
      <c r="M33" s="147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56" t="s">
        <v>40</v>
      </c>
      <c r="E34" s="39"/>
      <c r="F34" s="39"/>
      <c r="G34" s="39"/>
      <c r="H34" s="39"/>
      <c r="I34" s="39"/>
      <c r="J34" s="39"/>
      <c r="K34" s="157">
        <f>ROUND(K90, 2)</f>
        <v>0</v>
      </c>
      <c r="L34" s="39"/>
      <c r="M34" s="147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54"/>
      <c r="E35" s="154"/>
      <c r="F35" s="154"/>
      <c r="G35" s="154"/>
      <c r="H35" s="154"/>
      <c r="I35" s="154"/>
      <c r="J35" s="154"/>
      <c r="K35" s="154"/>
      <c r="L35" s="154"/>
      <c r="M35" s="147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58" t="s">
        <v>42</v>
      </c>
      <c r="G36" s="39"/>
      <c r="H36" s="39"/>
      <c r="I36" s="158" t="s">
        <v>41</v>
      </c>
      <c r="J36" s="39"/>
      <c r="K36" s="158" t="s">
        <v>43</v>
      </c>
      <c r="L36" s="39"/>
      <c r="M36" s="147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59" t="s">
        <v>44</v>
      </c>
      <c r="E37" s="145" t="s">
        <v>45</v>
      </c>
      <c r="F37" s="155">
        <f>ROUND((SUM(BE90:BE159)),  2)</f>
        <v>0</v>
      </c>
      <c r="G37" s="39"/>
      <c r="H37" s="39"/>
      <c r="I37" s="160">
        <v>0.20999999999999999</v>
      </c>
      <c r="J37" s="39"/>
      <c r="K37" s="155">
        <f>ROUND(((SUM(BE90:BE159))*I37),  2)</f>
        <v>0</v>
      </c>
      <c r="L37" s="39"/>
      <c r="M37" s="147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45" t="s">
        <v>46</v>
      </c>
      <c r="F38" s="155">
        <f>ROUND((SUM(BF90:BF159)),  2)</f>
        <v>0</v>
      </c>
      <c r="G38" s="39"/>
      <c r="H38" s="39"/>
      <c r="I38" s="160">
        <v>0.12</v>
      </c>
      <c r="J38" s="39"/>
      <c r="K38" s="155">
        <f>ROUND(((SUM(BF90:BF159))*I38),  2)</f>
        <v>0</v>
      </c>
      <c r="L38" s="39"/>
      <c r="M38" s="147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5" t="s">
        <v>47</v>
      </c>
      <c r="F39" s="155">
        <f>ROUND((SUM(BG90:BG159)),  2)</f>
        <v>0</v>
      </c>
      <c r="G39" s="39"/>
      <c r="H39" s="39"/>
      <c r="I39" s="160">
        <v>0.20999999999999999</v>
      </c>
      <c r="J39" s="39"/>
      <c r="K39" s="155">
        <f>0</f>
        <v>0</v>
      </c>
      <c r="L39" s="39"/>
      <c r="M39" s="147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45" t="s">
        <v>48</v>
      </c>
      <c r="F40" s="155">
        <f>ROUND((SUM(BH90:BH159)),  2)</f>
        <v>0</v>
      </c>
      <c r="G40" s="39"/>
      <c r="H40" s="39"/>
      <c r="I40" s="160">
        <v>0.12</v>
      </c>
      <c r="J40" s="39"/>
      <c r="K40" s="155">
        <f>0</f>
        <v>0</v>
      </c>
      <c r="L40" s="39"/>
      <c r="M40" s="147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45" t="s">
        <v>49</v>
      </c>
      <c r="F41" s="155">
        <f>ROUND((SUM(BI90:BI159)),  2)</f>
        <v>0</v>
      </c>
      <c r="G41" s="39"/>
      <c r="H41" s="39"/>
      <c r="I41" s="160">
        <v>0</v>
      </c>
      <c r="J41" s="39"/>
      <c r="K41" s="155">
        <f>0</f>
        <v>0</v>
      </c>
      <c r="L41" s="39"/>
      <c r="M41" s="147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147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1"/>
      <c r="D43" s="162" t="s">
        <v>50</v>
      </c>
      <c r="E43" s="163"/>
      <c r="F43" s="163"/>
      <c r="G43" s="164" t="s">
        <v>51</v>
      </c>
      <c r="H43" s="165" t="s">
        <v>52</v>
      </c>
      <c r="I43" s="163"/>
      <c r="J43" s="163"/>
      <c r="K43" s="166">
        <f>SUM(K34:K41)</f>
        <v>0</v>
      </c>
      <c r="L43" s="167"/>
      <c r="M43" s="147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69"/>
      <c r="M44" s="147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8" s="2" customFormat="1" ht="6.96" customHeight="1">
      <c r="A48" s="39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71"/>
      <c r="M48" s="147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24.96" customHeight="1">
      <c r="A49" s="39"/>
      <c r="B49" s="40"/>
      <c r="C49" s="24" t="s">
        <v>131</v>
      </c>
      <c r="D49" s="41"/>
      <c r="E49" s="41"/>
      <c r="F49" s="41"/>
      <c r="G49" s="41"/>
      <c r="H49" s="41"/>
      <c r="I49" s="41"/>
      <c r="J49" s="41"/>
      <c r="K49" s="41"/>
      <c r="L49" s="41"/>
      <c r="M49" s="147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6.96" customHeight="1">
      <c r="A50" s="39"/>
      <c r="B50" s="40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147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17</v>
      </c>
      <c r="D51" s="41"/>
      <c r="E51" s="41"/>
      <c r="F51" s="41"/>
      <c r="G51" s="41"/>
      <c r="H51" s="41"/>
      <c r="I51" s="41"/>
      <c r="J51" s="41"/>
      <c r="K51" s="41"/>
      <c r="L51" s="41"/>
      <c r="M51" s="147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26.25" customHeight="1">
      <c r="A52" s="39"/>
      <c r="B52" s="40"/>
      <c r="C52" s="41"/>
      <c r="D52" s="41"/>
      <c r="E52" s="172" t="str">
        <f>E7</f>
        <v>Dyje, Drnholec - Nový Přerov, km 79,560 - 85,534, dosypání koruny LB, PB hráze</v>
      </c>
      <c r="F52" s="33"/>
      <c r="G52" s="33"/>
      <c r="H52" s="33"/>
      <c r="I52" s="41"/>
      <c r="J52" s="41"/>
      <c r="K52" s="41"/>
      <c r="L52" s="41"/>
      <c r="M52" s="147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1" customFormat="1" ht="12" customHeight="1">
      <c r="B53" s="22"/>
      <c r="C53" s="33" t="s">
        <v>125</v>
      </c>
      <c r="D53" s="23"/>
      <c r="E53" s="23"/>
      <c r="F53" s="23"/>
      <c r="G53" s="23"/>
      <c r="H53" s="23"/>
      <c r="I53" s="23"/>
      <c r="J53" s="23"/>
      <c r="K53" s="23"/>
      <c r="L53" s="23"/>
      <c r="M53" s="21"/>
    </row>
    <row r="54" s="2" customFormat="1" ht="16.5" customHeight="1">
      <c r="A54" s="39"/>
      <c r="B54" s="40"/>
      <c r="C54" s="41"/>
      <c r="D54" s="41"/>
      <c r="E54" s="172" t="s">
        <v>373</v>
      </c>
      <c r="F54" s="41"/>
      <c r="G54" s="41"/>
      <c r="H54" s="41"/>
      <c r="I54" s="41"/>
      <c r="J54" s="41"/>
      <c r="K54" s="41"/>
      <c r="L54" s="41"/>
      <c r="M54" s="147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2" customHeight="1">
      <c r="A55" s="39"/>
      <c r="B55" s="40"/>
      <c r="C55" s="33" t="s">
        <v>127</v>
      </c>
      <c r="D55" s="41"/>
      <c r="E55" s="41"/>
      <c r="F55" s="41"/>
      <c r="G55" s="41"/>
      <c r="H55" s="41"/>
      <c r="I55" s="41"/>
      <c r="J55" s="41"/>
      <c r="K55" s="41"/>
      <c r="L55" s="41"/>
      <c r="M55" s="147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6.5" customHeight="1">
      <c r="A56" s="39"/>
      <c r="B56" s="40"/>
      <c r="C56" s="41"/>
      <c r="D56" s="41"/>
      <c r="E56" s="70" t="str">
        <f>E11</f>
        <v>3058-19-03-1 - SO03 - HSV</v>
      </c>
      <c r="F56" s="41"/>
      <c r="G56" s="41"/>
      <c r="H56" s="41"/>
      <c r="I56" s="41"/>
      <c r="J56" s="41"/>
      <c r="K56" s="41"/>
      <c r="L56" s="41"/>
      <c r="M56" s="147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147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2" customHeight="1">
      <c r="A58" s="39"/>
      <c r="B58" s="40"/>
      <c r="C58" s="33" t="s">
        <v>22</v>
      </c>
      <c r="D58" s="41"/>
      <c r="E58" s="41"/>
      <c r="F58" s="28" t="str">
        <f>F14</f>
        <v xml:space="preserve"> </v>
      </c>
      <c r="G58" s="41"/>
      <c r="H58" s="41"/>
      <c r="I58" s="33" t="s">
        <v>24</v>
      </c>
      <c r="J58" s="73" t="str">
        <f>IF(J14="","",J14)</f>
        <v>29. 1. 2025</v>
      </c>
      <c r="K58" s="41"/>
      <c r="L58" s="41"/>
      <c r="M58" s="147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6.96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147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5.15" customHeight="1">
      <c r="A60" s="39"/>
      <c r="B60" s="40"/>
      <c r="C60" s="33" t="s">
        <v>26</v>
      </c>
      <c r="D60" s="41"/>
      <c r="E60" s="41"/>
      <c r="F60" s="28" t="str">
        <f>E17</f>
        <v>Povodí Moravy, s.p.</v>
      </c>
      <c r="G60" s="41"/>
      <c r="H60" s="41"/>
      <c r="I60" s="33" t="s">
        <v>33</v>
      </c>
      <c r="J60" s="37" t="str">
        <f>E23</f>
        <v>Ing. Pavel Prokop</v>
      </c>
      <c r="K60" s="41"/>
      <c r="L60" s="41"/>
      <c r="M60" s="147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5.65" customHeight="1">
      <c r="A61" s="39"/>
      <c r="B61" s="40"/>
      <c r="C61" s="33" t="s">
        <v>31</v>
      </c>
      <c r="D61" s="41"/>
      <c r="E61" s="41"/>
      <c r="F61" s="28" t="str">
        <f>IF(E20="","",E20)</f>
        <v>Vyplň údaj</v>
      </c>
      <c r="G61" s="41"/>
      <c r="H61" s="41"/>
      <c r="I61" s="33" t="s">
        <v>35</v>
      </c>
      <c r="J61" s="37" t="str">
        <f>E26</f>
        <v>Agroprojekt PSO, s.r.o.</v>
      </c>
      <c r="K61" s="41"/>
      <c r="L61" s="41"/>
      <c r="M61" s="147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147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9.28" customHeight="1">
      <c r="A63" s="39"/>
      <c r="B63" s="40"/>
      <c r="C63" s="173" t="s">
        <v>132</v>
      </c>
      <c r="D63" s="174"/>
      <c r="E63" s="174"/>
      <c r="F63" s="174"/>
      <c r="G63" s="174"/>
      <c r="H63" s="174"/>
      <c r="I63" s="175" t="s">
        <v>133</v>
      </c>
      <c r="J63" s="175" t="s">
        <v>134</v>
      </c>
      <c r="K63" s="175" t="s">
        <v>135</v>
      </c>
      <c r="L63" s="174"/>
      <c r="M63" s="147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10.32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147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22.8" customHeight="1">
      <c r="A65" s="39"/>
      <c r="B65" s="40"/>
      <c r="C65" s="176" t="s">
        <v>74</v>
      </c>
      <c r="D65" s="41"/>
      <c r="E65" s="41"/>
      <c r="F65" s="41"/>
      <c r="G65" s="41"/>
      <c r="H65" s="41"/>
      <c r="I65" s="103">
        <f>Q90</f>
        <v>0</v>
      </c>
      <c r="J65" s="103">
        <f>R90</f>
        <v>0</v>
      </c>
      <c r="K65" s="103">
        <f>K90</f>
        <v>0</v>
      </c>
      <c r="L65" s="41"/>
      <c r="M65" s="147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  <c r="AU65" s="18" t="s">
        <v>136</v>
      </c>
    </row>
    <row r="66" s="9" customFormat="1" ht="24.96" customHeight="1">
      <c r="A66" s="9"/>
      <c r="B66" s="177"/>
      <c r="C66" s="178"/>
      <c r="D66" s="179" t="s">
        <v>137</v>
      </c>
      <c r="E66" s="180"/>
      <c r="F66" s="180"/>
      <c r="G66" s="180"/>
      <c r="H66" s="180"/>
      <c r="I66" s="181">
        <f>Q91</f>
        <v>0</v>
      </c>
      <c r="J66" s="181">
        <f>R91</f>
        <v>0</v>
      </c>
      <c r="K66" s="181">
        <f>K91</f>
        <v>0</v>
      </c>
      <c r="L66" s="178"/>
      <c r="M66" s="182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3"/>
      <c r="C67" s="128"/>
      <c r="D67" s="184" t="s">
        <v>138</v>
      </c>
      <c r="E67" s="185"/>
      <c r="F67" s="185"/>
      <c r="G67" s="185"/>
      <c r="H67" s="185"/>
      <c r="I67" s="186">
        <f>Q127</f>
        <v>0</v>
      </c>
      <c r="J67" s="186">
        <f>R127</f>
        <v>0</v>
      </c>
      <c r="K67" s="186">
        <f>K127</f>
        <v>0</v>
      </c>
      <c r="L67" s="128"/>
      <c r="M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8"/>
      <c r="D68" s="184" t="s">
        <v>139</v>
      </c>
      <c r="E68" s="185"/>
      <c r="F68" s="185"/>
      <c r="G68" s="185"/>
      <c r="H68" s="185"/>
      <c r="I68" s="186">
        <f>Q156</f>
        <v>0</v>
      </c>
      <c r="J68" s="186">
        <f>R156</f>
        <v>0</v>
      </c>
      <c r="K68" s="186">
        <f>K156</f>
        <v>0</v>
      </c>
      <c r="L68" s="128"/>
      <c r="M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41"/>
      <c r="M69" s="147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61"/>
      <c r="M70" s="147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63"/>
      <c r="M74" s="147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140</v>
      </c>
      <c r="D75" s="41"/>
      <c r="E75" s="41"/>
      <c r="F75" s="41"/>
      <c r="G75" s="41"/>
      <c r="H75" s="41"/>
      <c r="I75" s="41"/>
      <c r="J75" s="41"/>
      <c r="K75" s="41"/>
      <c r="L75" s="41"/>
      <c r="M75" s="147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147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17</v>
      </c>
      <c r="D77" s="41"/>
      <c r="E77" s="41"/>
      <c r="F77" s="41"/>
      <c r="G77" s="41"/>
      <c r="H77" s="41"/>
      <c r="I77" s="41"/>
      <c r="J77" s="41"/>
      <c r="K77" s="41"/>
      <c r="L77" s="41"/>
      <c r="M77" s="147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26.25" customHeight="1">
      <c r="A78" s="39"/>
      <c r="B78" s="40"/>
      <c r="C78" s="41"/>
      <c r="D78" s="41"/>
      <c r="E78" s="172" t="str">
        <f>E7</f>
        <v>Dyje, Drnholec - Nový Přerov, km 79,560 - 85,534, dosypání koruny LB, PB hráze</v>
      </c>
      <c r="F78" s="33"/>
      <c r="G78" s="33"/>
      <c r="H78" s="33"/>
      <c r="I78" s="41"/>
      <c r="J78" s="41"/>
      <c r="K78" s="41"/>
      <c r="L78" s="41"/>
      <c r="M78" s="147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" customFormat="1" ht="12" customHeight="1">
      <c r="B79" s="22"/>
      <c r="C79" s="33" t="s">
        <v>125</v>
      </c>
      <c r="D79" s="23"/>
      <c r="E79" s="23"/>
      <c r="F79" s="23"/>
      <c r="G79" s="23"/>
      <c r="H79" s="23"/>
      <c r="I79" s="23"/>
      <c r="J79" s="23"/>
      <c r="K79" s="23"/>
      <c r="L79" s="23"/>
      <c r="M79" s="21"/>
    </row>
    <row r="80" s="2" customFormat="1" ht="16.5" customHeight="1">
      <c r="A80" s="39"/>
      <c r="B80" s="40"/>
      <c r="C80" s="41"/>
      <c r="D80" s="41"/>
      <c r="E80" s="172" t="s">
        <v>373</v>
      </c>
      <c r="F80" s="41"/>
      <c r="G80" s="41"/>
      <c r="H80" s="41"/>
      <c r="I80" s="41"/>
      <c r="J80" s="41"/>
      <c r="K80" s="41"/>
      <c r="L80" s="41"/>
      <c r="M80" s="147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127</v>
      </c>
      <c r="D81" s="41"/>
      <c r="E81" s="41"/>
      <c r="F81" s="41"/>
      <c r="G81" s="41"/>
      <c r="H81" s="41"/>
      <c r="I81" s="41"/>
      <c r="J81" s="41"/>
      <c r="K81" s="41"/>
      <c r="L81" s="41"/>
      <c r="M81" s="147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70" t="str">
        <f>E11</f>
        <v>3058-19-03-1 - SO03 - HSV</v>
      </c>
      <c r="F82" s="41"/>
      <c r="G82" s="41"/>
      <c r="H82" s="41"/>
      <c r="I82" s="41"/>
      <c r="J82" s="41"/>
      <c r="K82" s="41"/>
      <c r="L82" s="41"/>
      <c r="M82" s="147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147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22</v>
      </c>
      <c r="D84" s="41"/>
      <c r="E84" s="41"/>
      <c r="F84" s="28" t="str">
        <f>F14</f>
        <v xml:space="preserve"> </v>
      </c>
      <c r="G84" s="41"/>
      <c r="H84" s="41"/>
      <c r="I84" s="33" t="s">
        <v>24</v>
      </c>
      <c r="J84" s="73" t="str">
        <f>IF(J14="","",J14)</f>
        <v>29. 1. 2025</v>
      </c>
      <c r="K84" s="41"/>
      <c r="L84" s="41"/>
      <c r="M84" s="147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41"/>
      <c r="M85" s="147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26</v>
      </c>
      <c r="D86" s="41"/>
      <c r="E86" s="41"/>
      <c r="F86" s="28" t="str">
        <f>E17</f>
        <v>Povodí Moravy, s.p.</v>
      </c>
      <c r="G86" s="41"/>
      <c r="H86" s="41"/>
      <c r="I86" s="33" t="s">
        <v>33</v>
      </c>
      <c r="J86" s="37" t="str">
        <f>E23</f>
        <v>Ing. Pavel Prokop</v>
      </c>
      <c r="K86" s="41"/>
      <c r="L86" s="41"/>
      <c r="M86" s="147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25.65" customHeight="1">
      <c r="A87" s="39"/>
      <c r="B87" s="40"/>
      <c r="C87" s="33" t="s">
        <v>31</v>
      </c>
      <c r="D87" s="41"/>
      <c r="E87" s="41"/>
      <c r="F87" s="28" t="str">
        <f>IF(E20="","",E20)</f>
        <v>Vyplň údaj</v>
      </c>
      <c r="G87" s="41"/>
      <c r="H87" s="41"/>
      <c r="I87" s="33" t="s">
        <v>35</v>
      </c>
      <c r="J87" s="37" t="str">
        <f>E26</f>
        <v>Agroprojekt PSO, s.r.o.</v>
      </c>
      <c r="K87" s="41"/>
      <c r="L87" s="41"/>
      <c r="M87" s="147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0.32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147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11" customFormat="1" ht="29.28" customHeight="1">
      <c r="A89" s="188"/>
      <c r="B89" s="189"/>
      <c r="C89" s="190" t="s">
        <v>141</v>
      </c>
      <c r="D89" s="191" t="s">
        <v>59</v>
      </c>
      <c r="E89" s="191" t="s">
        <v>55</v>
      </c>
      <c r="F89" s="191" t="s">
        <v>56</v>
      </c>
      <c r="G89" s="191" t="s">
        <v>142</v>
      </c>
      <c r="H89" s="191" t="s">
        <v>143</v>
      </c>
      <c r="I89" s="191" t="s">
        <v>144</v>
      </c>
      <c r="J89" s="191" t="s">
        <v>145</v>
      </c>
      <c r="K89" s="191" t="s">
        <v>135</v>
      </c>
      <c r="L89" s="192" t="s">
        <v>146</v>
      </c>
      <c r="M89" s="193"/>
      <c r="N89" s="93" t="s">
        <v>20</v>
      </c>
      <c r="O89" s="94" t="s">
        <v>44</v>
      </c>
      <c r="P89" s="94" t="s">
        <v>147</v>
      </c>
      <c r="Q89" s="94" t="s">
        <v>148</v>
      </c>
      <c r="R89" s="94" t="s">
        <v>149</v>
      </c>
      <c r="S89" s="94" t="s">
        <v>150</v>
      </c>
      <c r="T89" s="94" t="s">
        <v>151</v>
      </c>
      <c r="U89" s="94" t="s">
        <v>152</v>
      </c>
      <c r="V89" s="94" t="s">
        <v>153</v>
      </c>
      <c r="W89" s="94" t="s">
        <v>154</v>
      </c>
      <c r="X89" s="95" t="s">
        <v>155</v>
      </c>
      <c r="Y89" s="188"/>
      <c r="Z89" s="188"/>
      <c r="AA89" s="188"/>
      <c r="AB89" s="188"/>
      <c r="AC89" s="188"/>
      <c r="AD89" s="188"/>
      <c r="AE89" s="188"/>
    </row>
    <row r="90" s="2" customFormat="1" ht="22.8" customHeight="1">
      <c r="A90" s="39"/>
      <c r="B90" s="40"/>
      <c r="C90" s="100" t="s">
        <v>156</v>
      </c>
      <c r="D90" s="41"/>
      <c r="E90" s="41"/>
      <c r="F90" s="41"/>
      <c r="G90" s="41"/>
      <c r="H90" s="41"/>
      <c r="I90" s="41"/>
      <c r="J90" s="41"/>
      <c r="K90" s="194">
        <f>BK90</f>
        <v>0</v>
      </c>
      <c r="L90" s="41"/>
      <c r="M90" s="45"/>
      <c r="N90" s="96"/>
      <c r="O90" s="195"/>
      <c r="P90" s="97"/>
      <c r="Q90" s="196">
        <f>Q91</f>
        <v>0</v>
      </c>
      <c r="R90" s="196">
        <f>R91</f>
        <v>0</v>
      </c>
      <c r="S90" s="97"/>
      <c r="T90" s="197">
        <f>T91</f>
        <v>0</v>
      </c>
      <c r="U90" s="97"/>
      <c r="V90" s="197">
        <f>V91</f>
        <v>6.7942</v>
      </c>
      <c r="W90" s="97"/>
      <c r="X90" s="198">
        <f>X91</f>
        <v>12.779999999999999</v>
      </c>
      <c r="Y90" s="39"/>
      <c r="Z90" s="39"/>
      <c r="AA90" s="39"/>
      <c r="AB90" s="39"/>
      <c r="AC90" s="39"/>
      <c r="AD90" s="39"/>
      <c r="AE90" s="39"/>
      <c r="AT90" s="18" t="s">
        <v>75</v>
      </c>
      <c r="AU90" s="18" t="s">
        <v>136</v>
      </c>
      <c r="BK90" s="199">
        <f>BK91</f>
        <v>0</v>
      </c>
    </row>
    <row r="91" s="12" customFormat="1" ht="25.92" customHeight="1">
      <c r="A91" s="12"/>
      <c r="B91" s="200"/>
      <c r="C91" s="201"/>
      <c r="D91" s="202" t="s">
        <v>75</v>
      </c>
      <c r="E91" s="203" t="s">
        <v>157</v>
      </c>
      <c r="F91" s="203" t="s">
        <v>158</v>
      </c>
      <c r="G91" s="201"/>
      <c r="H91" s="201"/>
      <c r="I91" s="204"/>
      <c r="J91" s="204"/>
      <c r="K91" s="205">
        <f>BK91</f>
        <v>0</v>
      </c>
      <c r="L91" s="201"/>
      <c r="M91" s="206"/>
      <c r="N91" s="207"/>
      <c r="O91" s="208"/>
      <c r="P91" s="208"/>
      <c r="Q91" s="209">
        <f>Q92+SUM(Q93:Q127)+Q156</f>
        <v>0</v>
      </c>
      <c r="R91" s="209">
        <f>R92+SUM(R93:R127)+R156</f>
        <v>0</v>
      </c>
      <c r="S91" s="208"/>
      <c r="T91" s="210">
        <f>T92+SUM(T93:T127)+T156</f>
        <v>0</v>
      </c>
      <c r="U91" s="208"/>
      <c r="V91" s="210">
        <f>V92+SUM(V93:V127)+V156</f>
        <v>6.7942</v>
      </c>
      <c r="W91" s="208"/>
      <c r="X91" s="211">
        <f>X92+SUM(X93:X127)+X156</f>
        <v>12.779999999999999</v>
      </c>
      <c r="Y91" s="12"/>
      <c r="Z91" s="12"/>
      <c r="AA91" s="12"/>
      <c r="AB91" s="12"/>
      <c r="AC91" s="12"/>
      <c r="AD91" s="12"/>
      <c r="AE91" s="12"/>
      <c r="AR91" s="212" t="s">
        <v>83</v>
      </c>
      <c r="AT91" s="213" t="s">
        <v>75</v>
      </c>
      <c r="AU91" s="213" t="s">
        <v>76</v>
      </c>
      <c r="AY91" s="212" t="s">
        <v>159</v>
      </c>
      <c r="BK91" s="214">
        <f>BK92+SUM(BK93:BK127)+BK156</f>
        <v>0</v>
      </c>
    </row>
    <row r="92" s="2" customFormat="1" ht="37.8" customHeight="1">
      <c r="A92" s="39"/>
      <c r="B92" s="40"/>
      <c r="C92" s="215" t="s">
        <v>83</v>
      </c>
      <c r="D92" s="215" t="s">
        <v>160</v>
      </c>
      <c r="E92" s="216" t="s">
        <v>161</v>
      </c>
      <c r="F92" s="217" t="s">
        <v>162</v>
      </c>
      <c r="G92" s="218" t="s">
        <v>163</v>
      </c>
      <c r="H92" s="219">
        <v>2192</v>
      </c>
      <c r="I92" s="220"/>
      <c r="J92" s="220"/>
      <c r="K92" s="221">
        <f>ROUND(P92*H92,2)</f>
        <v>0</v>
      </c>
      <c r="L92" s="217" t="s">
        <v>164</v>
      </c>
      <c r="M92" s="45"/>
      <c r="N92" s="222" t="s">
        <v>20</v>
      </c>
      <c r="O92" s="223" t="s">
        <v>45</v>
      </c>
      <c r="P92" s="224">
        <f>I92+J92</f>
        <v>0</v>
      </c>
      <c r="Q92" s="224">
        <f>ROUND(I92*H92,2)</f>
        <v>0</v>
      </c>
      <c r="R92" s="224">
        <f>ROUND(J92*H92,2)</f>
        <v>0</v>
      </c>
      <c r="S92" s="85"/>
      <c r="T92" s="225">
        <f>S92*H92</f>
        <v>0</v>
      </c>
      <c r="U92" s="225">
        <v>0</v>
      </c>
      <c r="V92" s="225">
        <f>U92*H92</f>
        <v>0</v>
      </c>
      <c r="W92" s="225">
        <v>0</v>
      </c>
      <c r="X92" s="226">
        <f>W92*H92</f>
        <v>0</v>
      </c>
      <c r="Y92" s="39"/>
      <c r="Z92" s="39"/>
      <c r="AA92" s="39"/>
      <c r="AB92" s="39"/>
      <c r="AC92" s="39"/>
      <c r="AD92" s="39"/>
      <c r="AE92" s="39"/>
      <c r="AR92" s="227" t="s">
        <v>165</v>
      </c>
      <c r="AT92" s="227" t="s">
        <v>160</v>
      </c>
      <c r="AU92" s="227" t="s">
        <v>83</v>
      </c>
      <c r="AY92" s="18" t="s">
        <v>159</v>
      </c>
      <c r="BE92" s="228">
        <f>IF(O92="základní",K92,0)</f>
        <v>0</v>
      </c>
      <c r="BF92" s="228">
        <f>IF(O92="snížená",K92,0)</f>
        <v>0</v>
      </c>
      <c r="BG92" s="228">
        <f>IF(O92="zákl. přenesená",K92,0)</f>
        <v>0</v>
      </c>
      <c r="BH92" s="228">
        <f>IF(O92="sníž. přenesená",K92,0)</f>
        <v>0</v>
      </c>
      <c r="BI92" s="228">
        <f>IF(O92="nulová",K92,0)</f>
        <v>0</v>
      </c>
      <c r="BJ92" s="18" t="s">
        <v>83</v>
      </c>
      <c r="BK92" s="228">
        <f>ROUND(P92*H92,2)</f>
        <v>0</v>
      </c>
      <c r="BL92" s="18" t="s">
        <v>165</v>
      </c>
      <c r="BM92" s="227" t="s">
        <v>166</v>
      </c>
    </row>
    <row r="93" s="2" customFormat="1">
      <c r="A93" s="39"/>
      <c r="B93" s="40"/>
      <c r="C93" s="41"/>
      <c r="D93" s="229" t="s">
        <v>167</v>
      </c>
      <c r="E93" s="41"/>
      <c r="F93" s="230" t="s">
        <v>168</v>
      </c>
      <c r="G93" s="41"/>
      <c r="H93" s="41"/>
      <c r="I93" s="231"/>
      <c r="J93" s="231"/>
      <c r="K93" s="41"/>
      <c r="L93" s="41"/>
      <c r="M93" s="45"/>
      <c r="N93" s="232"/>
      <c r="O93" s="233"/>
      <c r="P93" s="85"/>
      <c r="Q93" s="85"/>
      <c r="R93" s="85"/>
      <c r="S93" s="85"/>
      <c r="T93" s="85"/>
      <c r="U93" s="85"/>
      <c r="V93" s="85"/>
      <c r="W93" s="85"/>
      <c r="X93" s="86"/>
      <c r="Y93" s="39"/>
      <c r="Z93" s="39"/>
      <c r="AA93" s="39"/>
      <c r="AB93" s="39"/>
      <c r="AC93" s="39"/>
      <c r="AD93" s="39"/>
      <c r="AE93" s="39"/>
      <c r="AT93" s="18" t="s">
        <v>167</v>
      </c>
      <c r="AU93" s="18" t="s">
        <v>83</v>
      </c>
    </row>
    <row r="94" s="2" customFormat="1">
      <c r="A94" s="39"/>
      <c r="B94" s="40"/>
      <c r="C94" s="41"/>
      <c r="D94" s="234" t="s">
        <v>169</v>
      </c>
      <c r="E94" s="41"/>
      <c r="F94" s="235" t="s">
        <v>170</v>
      </c>
      <c r="G94" s="41"/>
      <c r="H94" s="41"/>
      <c r="I94" s="231"/>
      <c r="J94" s="231"/>
      <c r="K94" s="41"/>
      <c r="L94" s="41"/>
      <c r="M94" s="45"/>
      <c r="N94" s="232"/>
      <c r="O94" s="233"/>
      <c r="P94" s="85"/>
      <c r="Q94" s="85"/>
      <c r="R94" s="85"/>
      <c r="S94" s="85"/>
      <c r="T94" s="85"/>
      <c r="U94" s="85"/>
      <c r="V94" s="85"/>
      <c r="W94" s="85"/>
      <c r="X94" s="86"/>
      <c r="Y94" s="39"/>
      <c r="Z94" s="39"/>
      <c r="AA94" s="39"/>
      <c r="AB94" s="39"/>
      <c r="AC94" s="39"/>
      <c r="AD94" s="39"/>
      <c r="AE94" s="39"/>
      <c r="AT94" s="18" t="s">
        <v>169</v>
      </c>
      <c r="AU94" s="18" t="s">
        <v>83</v>
      </c>
    </row>
    <row r="95" s="13" customFormat="1">
      <c r="A95" s="13"/>
      <c r="B95" s="236"/>
      <c r="C95" s="237"/>
      <c r="D95" s="229" t="s">
        <v>171</v>
      </c>
      <c r="E95" s="238" t="s">
        <v>20</v>
      </c>
      <c r="F95" s="239" t="s">
        <v>375</v>
      </c>
      <c r="G95" s="237"/>
      <c r="H95" s="240">
        <v>616</v>
      </c>
      <c r="I95" s="241"/>
      <c r="J95" s="241"/>
      <c r="K95" s="237"/>
      <c r="L95" s="237"/>
      <c r="M95" s="242"/>
      <c r="N95" s="243"/>
      <c r="O95" s="244"/>
      <c r="P95" s="244"/>
      <c r="Q95" s="244"/>
      <c r="R95" s="244"/>
      <c r="S95" s="244"/>
      <c r="T95" s="244"/>
      <c r="U95" s="244"/>
      <c r="V95" s="244"/>
      <c r="W95" s="244"/>
      <c r="X95" s="245"/>
      <c r="Y95" s="13"/>
      <c r="Z95" s="13"/>
      <c r="AA95" s="13"/>
      <c r="AB95" s="13"/>
      <c r="AC95" s="13"/>
      <c r="AD95" s="13"/>
      <c r="AE95" s="13"/>
      <c r="AT95" s="246" t="s">
        <v>171</v>
      </c>
      <c r="AU95" s="246" t="s">
        <v>83</v>
      </c>
      <c r="AV95" s="13" t="s">
        <v>85</v>
      </c>
      <c r="AW95" s="13" t="s">
        <v>5</v>
      </c>
      <c r="AX95" s="13" t="s">
        <v>76</v>
      </c>
      <c r="AY95" s="246" t="s">
        <v>159</v>
      </c>
    </row>
    <row r="96" s="13" customFormat="1">
      <c r="A96" s="13"/>
      <c r="B96" s="236"/>
      <c r="C96" s="237"/>
      <c r="D96" s="229" t="s">
        <v>171</v>
      </c>
      <c r="E96" s="238" t="s">
        <v>20</v>
      </c>
      <c r="F96" s="239" t="s">
        <v>376</v>
      </c>
      <c r="G96" s="237"/>
      <c r="H96" s="240">
        <v>43</v>
      </c>
      <c r="I96" s="241"/>
      <c r="J96" s="241"/>
      <c r="K96" s="237"/>
      <c r="L96" s="237"/>
      <c r="M96" s="242"/>
      <c r="N96" s="243"/>
      <c r="O96" s="244"/>
      <c r="P96" s="244"/>
      <c r="Q96" s="244"/>
      <c r="R96" s="244"/>
      <c r="S96" s="244"/>
      <c r="T96" s="244"/>
      <c r="U96" s="244"/>
      <c r="V96" s="244"/>
      <c r="W96" s="244"/>
      <c r="X96" s="245"/>
      <c r="Y96" s="13"/>
      <c r="Z96" s="13"/>
      <c r="AA96" s="13"/>
      <c r="AB96" s="13"/>
      <c r="AC96" s="13"/>
      <c r="AD96" s="13"/>
      <c r="AE96" s="13"/>
      <c r="AT96" s="246" t="s">
        <v>171</v>
      </c>
      <c r="AU96" s="246" t="s">
        <v>83</v>
      </c>
      <c r="AV96" s="13" t="s">
        <v>85</v>
      </c>
      <c r="AW96" s="13" t="s">
        <v>5</v>
      </c>
      <c r="AX96" s="13" t="s">
        <v>76</v>
      </c>
      <c r="AY96" s="246" t="s">
        <v>159</v>
      </c>
    </row>
    <row r="97" s="13" customFormat="1">
      <c r="A97" s="13"/>
      <c r="B97" s="236"/>
      <c r="C97" s="237"/>
      <c r="D97" s="229" t="s">
        <v>171</v>
      </c>
      <c r="E97" s="238" t="s">
        <v>20</v>
      </c>
      <c r="F97" s="239" t="s">
        <v>377</v>
      </c>
      <c r="G97" s="237"/>
      <c r="H97" s="240">
        <v>1533</v>
      </c>
      <c r="I97" s="241"/>
      <c r="J97" s="241"/>
      <c r="K97" s="237"/>
      <c r="L97" s="237"/>
      <c r="M97" s="242"/>
      <c r="N97" s="243"/>
      <c r="O97" s="244"/>
      <c r="P97" s="244"/>
      <c r="Q97" s="244"/>
      <c r="R97" s="244"/>
      <c r="S97" s="244"/>
      <c r="T97" s="244"/>
      <c r="U97" s="244"/>
      <c r="V97" s="244"/>
      <c r="W97" s="244"/>
      <c r="X97" s="245"/>
      <c r="Y97" s="13"/>
      <c r="Z97" s="13"/>
      <c r="AA97" s="13"/>
      <c r="AB97" s="13"/>
      <c r="AC97" s="13"/>
      <c r="AD97" s="13"/>
      <c r="AE97" s="13"/>
      <c r="AT97" s="246" t="s">
        <v>171</v>
      </c>
      <c r="AU97" s="246" t="s">
        <v>83</v>
      </c>
      <c r="AV97" s="13" t="s">
        <v>85</v>
      </c>
      <c r="AW97" s="13" t="s">
        <v>5</v>
      </c>
      <c r="AX97" s="13" t="s">
        <v>76</v>
      </c>
      <c r="AY97" s="246" t="s">
        <v>159</v>
      </c>
    </row>
    <row r="98" s="14" customFormat="1">
      <c r="A98" s="14"/>
      <c r="B98" s="247"/>
      <c r="C98" s="248"/>
      <c r="D98" s="229" t="s">
        <v>171</v>
      </c>
      <c r="E98" s="249" t="s">
        <v>20</v>
      </c>
      <c r="F98" s="250" t="s">
        <v>174</v>
      </c>
      <c r="G98" s="248"/>
      <c r="H98" s="251">
        <v>2192</v>
      </c>
      <c r="I98" s="252"/>
      <c r="J98" s="252"/>
      <c r="K98" s="248"/>
      <c r="L98" s="248"/>
      <c r="M98" s="253"/>
      <c r="N98" s="254"/>
      <c r="O98" s="255"/>
      <c r="P98" s="255"/>
      <c r="Q98" s="255"/>
      <c r="R98" s="255"/>
      <c r="S98" s="255"/>
      <c r="T98" s="255"/>
      <c r="U98" s="255"/>
      <c r="V98" s="255"/>
      <c r="W98" s="255"/>
      <c r="X98" s="256"/>
      <c r="Y98" s="14"/>
      <c r="Z98" s="14"/>
      <c r="AA98" s="14"/>
      <c r="AB98" s="14"/>
      <c r="AC98" s="14"/>
      <c r="AD98" s="14"/>
      <c r="AE98" s="14"/>
      <c r="AT98" s="257" t="s">
        <v>171</v>
      </c>
      <c r="AU98" s="257" t="s">
        <v>83</v>
      </c>
      <c r="AV98" s="14" t="s">
        <v>165</v>
      </c>
      <c r="AW98" s="14" t="s">
        <v>5</v>
      </c>
      <c r="AX98" s="14" t="s">
        <v>83</v>
      </c>
      <c r="AY98" s="257" t="s">
        <v>159</v>
      </c>
    </row>
    <row r="99" s="2" customFormat="1" ht="24.15" customHeight="1">
      <c r="A99" s="39"/>
      <c r="B99" s="40"/>
      <c r="C99" s="215" t="s">
        <v>85</v>
      </c>
      <c r="D99" s="215" t="s">
        <v>160</v>
      </c>
      <c r="E99" s="216" t="s">
        <v>175</v>
      </c>
      <c r="F99" s="217" t="s">
        <v>176</v>
      </c>
      <c r="G99" s="218" t="s">
        <v>177</v>
      </c>
      <c r="H99" s="219">
        <v>10917</v>
      </c>
      <c r="I99" s="220"/>
      <c r="J99" s="220"/>
      <c r="K99" s="221">
        <f>ROUND(P99*H99,2)</f>
        <v>0</v>
      </c>
      <c r="L99" s="217" t="s">
        <v>164</v>
      </c>
      <c r="M99" s="45"/>
      <c r="N99" s="222" t="s">
        <v>20</v>
      </c>
      <c r="O99" s="223" t="s">
        <v>45</v>
      </c>
      <c r="P99" s="224">
        <f>I99+J99</f>
        <v>0</v>
      </c>
      <c r="Q99" s="224">
        <f>ROUND(I99*H99,2)</f>
        <v>0</v>
      </c>
      <c r="R99" s="224">
        <f>ROUND(J99*H99,2)</f>
        <v>0</v>
      </c>
      <c r="S99" s="85"/>
      <c r="T99" s="225">
        <f>S99*H99</f>
        <v>0</v>
      </c>
      <c r="U99" s="225">
        <v>0</v>
      </c>
      <c r="V99" s="225">
        <f>U99*H99</f>
        <v>0</v>
      </c>
      <c r="W99" s="225">
        <v>0</v>
      </c>
      <c r="X99" s="226">
        <f>W99*H99</f>
        <v>0</v>
      </c>
      <c r="Y99" s="39"/>
      <c r="Z99" s="39"/>
      <c r="AA99" s="39"/>
      <c r="AB99" s="39"/>
      <c r="AC99" s="39"/>
      <c r="AD99" s="39"/>
      <c r="AE99" s="39"/>
      <c r="AR99" s="227" t="s">
        <v>165</v>
      </c>
      <c r="AT99" s="227" t="s">
        <v>160</v>
      </c>
      <c r="AU99" s="227" t="s">
        <v>83</v>
      </c>
      <c r="AY99" s="18" t="s">
        <v>159</v>
      </c>
      <c r="BE99" s="228">
        <f>IF(O99="základní",K99,0)</f>
        <v>0</v>
      </c>
      <c r="BF99" s="228">
        <f>IF(O99="snížená",K99,0)</f>
        <v>0</v>
      </c>
      <c r="BG99" s="228">
        <f>IF(O99="zákl. přenesená",K99,0)</f>
        <v>0</v>
      </c>
      <c r="BH99" s="228">
        <f>IF(O99="sníž. přenesená",K99,0)</f>
        <v>0</v>
      </c>
      <c r="BI99" s="228">
        <f>IF(O99="nulová",K99,0)</f>
        <v>0</v>
      </c>
      <c r="BJ99" s="18" t="s">
        <v>83</v>
      </c>
      <c r="BK99" s="228">
        <f>ROUND(P99*H99,2)</f>
        <v>0</v>
      </c>
      <c r="BL99" s="18" t="s">
        <v>165</v>
      </c>
      <c r="BM99" s="227" t="s">
        <v>178</v>
      </c>
    </row>
    <row r="100" s="2" customFormat="1">
      <c r="A100" s="39"/>
      <c r="B100" s="40"/>
      <c r="C100" s="41"/>
      <c r="D100" s="229" t="s">
        <v>167</v>
      </c>
      <c r="E100" s="41"/>
      <c r="F100" s="230" t="s">
        <v>179</v>
      </c>
      <c r="G100" s="41"/>
      <c r="H100" s="41"/>
      <c r="I100" s="231"/>
      <c r="J100" s="231"/>
      <c r="K100" s="41"/>
      <c r="L100" s="41"/>
      <c r="M100" s="45"/>
      <c r="N100" s="232"/>
      <c r="O100" s="233"/>
      <c r="P100" s="85"/>
      <c r="Q100" s="85"/>
      <c r="R100" s="85"/>
      <c r="S100" s="85"/>
      <c r="T100" s="85"/>
      <c r="U100" s="85"/>
      <c r="V100" s="85"/>
      <c r="W100" s="85"/>
      <c r="X100" s="86"/>
      <c r="Y100" s="39"/>
      <c r="Z100" s="39"/>
      <c r="AA100" s="39"/>
      <c r="AB100" s="39"/>
      <c r="AC100" s="39"/>
      <c r="AD100" s="39"/>
      <c r="AE100" s="39"/>
      <c r="AT100" s="18" t="s">
        <v>167</v>
      </c>
      <c r="AU100" s="18" t="s">
        <v>83</v>
      </c>
    </row>
    <row r="101" s="2" customFormat="1">
      <c r="A101" s="39"/>
      <c r="B101" s="40"/>
      <c r="C101" s="41"/>
      <c r="D101" s="234" t="s">
        <v>169</v>
      </c>
      <c r="E101" s="41"/>
      <c r="F101" s="235" t="s">
        <v>180</v>
      </c>
      <c r="G101" s="41"/>
      <c r="H101" s="41"/>
      <c r="I101" s="231"/>
      <c r="J101" s="231"/>
      <c r="K101" s="41"/>
      <c r="L101" s="41"/>
      <c r="M101" s="45"/>
      <c r="N101" s="232"/>
      <c r="O101" s="233"/>
      <c r="P101" s="85"/>
      <c r="Q101" s="85"/>
      <c r="R101" s="85"/>
      <c r="S101" s="85"/>
      <c r="T101" s="85"/>
      <c r="U101" s="85"/>
      <c r="V101" s="85"/>
      <c r="W101" s="85"/>
      <c r="X101" s="86"/>
      <c r="Y101" s="39"/>
      <c r="Z101" s="39"/>
      <c r="AA101" s="39"/>
      <c r="AB101" s="39"/>
      <c r="AC101" s="39"/>
      <c r="AD101" s="39"/>
      <c r="AE101" s="39"/>
      <c r="AT101" s="18" t="s">
        <v>169</v>
      </c>
      <c r="AU101" s="18" t="s">
        <v>83</v>
      </c>
    </row>
    <row r="102" s="13" customFormat="1">
      <c r="A102" s="13"/>
      <c r="B102" s="236"/>
      <c r="C102" s="237"/>
      <c r="D102" s="229" t="s">
        <v>171</v>
      </c>
      <c r="E102" s="238" t="s">
        <v>20</v>
      </c>
      <c r="F102" s="239" t="s">
        <v>378</v>
      </c>
      <c r="G102" s="237"/>
      <c r="H102" s="240">
        <v>6822</v>
      </c>
      <c r="I102" s="241"/>
      <c r="J102" s="241"/>
      <c r="K102" s="237"/>
      <c r="L102" s="237"/>
      <c r="M102" s="242"/>
      <c r="N102" s="243"/>
      <c r="O102" s="244"/>
      <c r="P102" s="244"/>
      <c r="Q102" s="244"/>
      <c r="R102" s="244"/>
      <c r="S102" s="244"/>
      <c r="T102" s="244"/>
      <c r="U102" s="244"/>
      <c r="V102" s="244"/>
      <c r="W102" s="244"/>
      <c r="X102" s="245"/>
      <c r="Y102" s="13"/>
      <c r="Z102" s="13"/>
      <c r="AA102" s="13"/>
      <c r="AB102" s="13"/>
      <c r="AC102" s="13"/>
      <c r="AD102" s="13"/>
      <c r="AE102" s="13"/>
      <c r="AT102" s="246" t="s">
        <v>171</v>
      </c>
      <c r="AU102" s="246" t="s">
        <v>83</v>
      </c>
      <c r="AV102" s="13" t="s">
        <v>85</v>
      </c>
      <c r="AW102" s="13" t="s">
        <v>5</v>
      </c>
      <c r="AX102" s="13" t="s">
        <v>76</v>
      </c>
      <c r="AY102" s="246" t="s">
        <v>159</v>
      </c>
    </row>
    <row r="103" s="13" customFormat="1">
      <c r="A103" s="13"/>
      <c r="B103" s="236"/>
      <c r="C103" s="237"/>
      <c r="D103" s="229" t="s">
        <v>171</v>
      </c>
      <c r="E103" s="238" t="s">
        <v>20</v>
      </c>
      <c r="F103" s="239" t="s">
        <v>379</v>
      </c>
      <c r="G103" s="237"/>
      <c r="H103" s="240">
        <v>4095</v>
      </c>
      <c r="I103" s="241"/>
      <c r="J103" s="241"/>
      <c r="K103" s="237"/>
      <c r="L103" s="237"/>
      <c r="M103" s="242"/>
      <c r="N103" s="243"/>
      <c r="O103" s="244"/>
      <c r="P103" s="244"/>
      <c r="Q103" s="244"/>
      <c r="R103" s="244"/>
      <c r="S103" s="244"/>
      <c r="T103" s="244"/>
      <c r="U103" s="244"/>
      <c r="V103" s="244"/>
      <c r="W103" s="244"/>
      <c r="X103" s="245"/>
      <c r="Y103" s="13"/>
      <c r="Z103" s="13"/>
      <c r="AA103" s="13"/>
      <c r="AB103" s="13"/>
      <c r="AC103" s="13"/>
      <c r="AD103" s="13"/>
      <c r="AE103" s="13"/>
      <c r="AT103" s="246" t="s">
        <v>171</v>
      </c>
      <c r="AU103" s="246" t="s">
        <v>83</v>
      </c>
      <c r="AV103" s="13" t="s">
        <v>85</v>
      </c>
      <c r="AW103" s="13" t="s">
        <v>5</v>
      </c>
      <c r="AX103" s="13" t="s">
        <v>76</v>
      </c>
      <c r="AY103" s="246" t="s">
        <v>159</v>
      </c>
    </row>
    <row r="104" s="14" customFormat="1">
      <c r="A104" s="14"/>
      <c r="B104" s="247"/>
      <c r="C104" s="248"/>
      <c r="D104" s="229" t="s">
        <v>171</v>
      </c>
      <c r="E104" s="249" t="s">
        <v>20</v>
      </c>
      <c r="F104" s="250" t="s">
        <v>174</v>
      </c>
      <c r="G104" s="248"/>
      <c r="H104" s="251">
        <v>10917</v>
      </c>
      <c r="I104" s="252"/>
      <c r="J104" s="252"/>
      <c r="K104" s="248"/>
      <c r="L104" s="248"/>
      <c r="M104" s="253"/>
      <c r="N104" s="254"/>
      <c r="O104" s="255"/>
      <c r="P104" s="255"/>
      <c r="Q104" s="255"/>
      <c r="R104" s="255"/>
      <c r="S104" s="255"/>
      <c r="T104" s="255"/>
      <c r="U104" s="255"/>
      <c r="V104" s="255"/>
      <c r="W104" s="255"/>
      <c r="X104" s="256"/>
      <c r="Y104" s="14"/>
      <c r="Z104" s="14"/>
      <c r="AA104" s="14"/>
      <c r="AB104" s="14"/>
      <c r="AC104" s="14"/>
      <c r="AD104" s="14"/>
      <c r="AE104" s="14"/>
      <c r="AT104" s="257" t="s">
        <v>171</v>
      </c>
      <c r="AU104" s="257" t="s">
        <v>83</v>
      </c>
      <c r="AV104" s="14" t="s">
        <v>165</v>
      </c>
      <c r="AW104" s="14" t="s">
        <v>5</v>
      </c>
      <c r="AX104" s="14" t="s">
        <v>83</v>
      </c>
      <c r="AY104" s="257" t="s">
        <v>159</v>
      </c>
    </row>
    <row r="105" s="2" customFormat="1" ht="24.15" customHeight="1">
      <c r="A105" s="39"/>
      <c r="B105" s="40"/>
      <c r="C105" s="215" t="s">
        <v>183</v>
      </c>
      <c r="D105" s="215" t="s">
        <v>160</v>
      </c>
      <c r="E105" s="216" t="s">
        <v>184</v>
      </c>
      <c r="F105" s="217" t="s">
        <v>356</v>
      </c>
      <c r="G105" s="218" t="s">
        <v>177</v>
      </c>
      <c r="H105" s="219">
        <v>4770</v>
      </c>
      <c r="I105" s="220"/>
      <c r="J105" s="220"/>
      <c r="K105" s="221">
        <f>ROUND(P105*H105,2)</f>
        <v>0</v>
      </c>
      <c r="L105" s="217" t="s">
        <v>164</v>
      </c>
      <c r="M105" s="45"/>
      <c r="N105" s="222" t="s">
        <v>20</v>
      </c>
      <c r="O105" s="223" t="s">
        <v>45</v>
      </c>
      <c r="P105" s="224">
        <f>I105+J105</f>
        <v>0</v>
      </c>
      <c r="Q105" s="224">
        <f>ROUND(I105*H105,2)</f>
        <v>0</v>
      </c>
      <c r="R105" s="224">
        <f>ROUND(J105*H105,2)</f>
        <v>0</v>
      </c>
      <c r="S105" s="85"/>
      <c r="T105" s="225">
        <f>S105*H105</f>
        <v>0</v>
      </c>
      <c r="U105" s="225">
        <v>0</v>
      </c>
      <c r="V105" s="225">
        <f>U105*H105</f>
        <v>0</v>
      </c>
      <c r="W105" s="225">
        <v>0</v>
      </c>
      <c r="X105" s="226">
        <f>W105*H105</f>
        <v>0</v>
      </c>
      <c r="Y105" s="39"/>
      <c r="Z105" s="39"/>
      <c r="AA105" s="39"/>
      <c r="AB105" s="39"/>
      <c r="AC105" s="39"/>
      <c r="AD105" s="39"/>
      <c r="AE105" s="39"/>
      <c r="AR105" s="227" t="s">
        <v>165</v>
      </c>
      <c r="AT105" s="227" t="s">
        <v>160</v>
      </c>
      <c r="AU105" s="227" t="s">
        <v>83</v>
      </c>
      <c r="AY105" s="18" t="s">
        <v>159</v>
      </c>
      <c r="BE105" s="228">
        <f>IF(O105="základní",K105,0)</f>
        <v>0</v>
      </c>
      <c r="BF105" s="228">
        <f>IF(O105="snížená",K105,0)</f>
        <v>0</v>
      </c>
      <c r="BG105" s="228">
        <f>IF(O105="zákl. přenesená",K105,0)</f>
        <v>0</v>
      </c>
      <c r="BH105" s="228">
        <f>IF(O105="sníž. přenesená",K105,0)</f>
        <v>0</v>
      </c>
      <c r="BI105" s="228">
        <f>IF(O105="nulová",K105,0)</f>
        <v>0</v>
      </c>
      <c r="BJ105" s="18" t="s">
        <v>83</v>
      </c>
      <c r="BK105" s="228">
        <f>ROUND(P105*H105,2)</f>
        <v>0</v>
      </c>
      <c r="BL105" s="18" t="s">
        <v>165</v>
      </c>
      <c r="BM105" s="227" t="s">
        <v>186</v>
      </c>
    </row>
    <row r="106" s="2" customFormat="1">
      <c r="A106" s="39"/>
      <c r="B106" s="40"/>
      <c r="C106" s="41"/>
      <c r="D106" s="229" t="s">
        <v>167</v>
      </c>
      <c r="E106" s="41"/>
      <c r="F106" s="230" t="s">
        <v>187</v>
      </c>
      <c r="G106" s="41"/>
      <c r="H106" s="41"/>
      <c r="I106" s="231"/>
      <c r="J106" s="231"/>
      <c r="K106" s="41"/>
      <c r="L106" s="41"/>
      <c r="M106" s="45"/>
      <c r="N106" s="232"/>
      <c r="O106" s="233"/>
      <c r="P106" s="85"/>
      <c r="Q106" s="85"/>
      <c r="R106" s="85"/>
      <c r="S106" s="85"/>
      <c r="T106" s="85"/>
      <c r="U106" s="85"/>
      <c r="V106" s="85"/>
      <c r="W106" s="85"/>
      <c r="X106" s="86"/>
      <c r="Y106" s="39"/>
      <c r="Z106" s="39"/>
      <c r="AA106" s="39"/>
      <c r="AB106" s="39"/>
      <c r="AC106" s="39"/>
      <c r="AD106" s="39"/>
      <c r="AE106" s="39"/>
      <c r="AT106" s="18" t="s">
        <v>167</v>
      </c>
      <c r="AU106" s="18" t="s">
        <v>83</v>
      </c>
    </row>
    <row r="107" s="2" customFormat="1">
      <c r="A107" s="39"/>
      <c r="B107" s="40"/>
      <c r="C107" s="41"/>
      <c r="D107" s="234" t="s">
        <v>169</v>
      </c>
      <c r="E107" s="41"/>
      <c r="F107" s="235" t="s">
        <v>188</v>
      </c>
      <c r="G107" s="41"/>
      <c r="H107" s="41"/>
      <c r="I107" s="231"/>
      <c r="J107" s="231"/>
      <c r="K107" s="41"/>
      <c r="L107" s="41"/>
      <c r="M107" s="45"/>
      <c r="N107" s="232"/>
      <c r="O107" s="233"/>
      <c r="P107" s="85"/>
      <c r="Q107" s="85"/>
      <c r="R107" s="85"/>
      <c r="S107" s="85"/>
      <c r="T107" s="85"/>
      <c r="U107" s="85"/>
      <c r="V107" s="85"/>
      <c r="W107" s="85"/>
      <c r="X107" s="86"/>
      <c r="Y107" s="39"/>
      <c r="Z107" s="39"/>
      <c r="AA107" s="39"/>
      <c r="AB107" s="39"/>
      <c r="AC107" s="39"/>
      <c r="AD107" s="39"/>
      <c r="AE107" s="39"/>
      <c r="AT107" s="18" t="s">
        <v>169</v>
      </c>
      <c r="AU107" s="18" t="s">
        <v>83</v>
      </c>
    </row>
    <row r="108" s="2" customFormat="1" ht="24.15" customHeight="1">
      <c r="A108" s="39"/>
      <c r="B108" s="40"/>
      <c r="C108" s="215" t="s">
        <v>165</v>
      </c>
      <c r="D108" s="215" t="s">
        <v>160</v>
      </c>
      <c r="E108" s="216" t="s">
        <v>189</v>
      </c>
      <c r="F108" s="217" t="s">
        <v>336</v>
      </c>
      <c r="G108" s="218" t="s">
        <v>177</v>
      </c>
      <c r="H108" s="219">
        <v>4770</v>
      </c>
      <c r="I108" s="220"/>
      <c r="J108" s="220"/>
      <c r="K108" s="221">
        <f>ROUND(P108*H108,2)</f>
        <v>0</v>
      </c>
      <c r="L108" s="217" t="s">
        <v>164</v>
      </c>
      <c r="M108" s="45"/>
      <c r="N108" s="222" t="s">
        <v>20</v>
      </c>
      <c r="O108" s="223" t="s">
        <v>45</v>
      </c>
      <c r="P108" s="224">
        <f>I108+J108</f>
        <v>0</v>
      </c>
      <c r="Q108" s="224">
        <f>ROUND(I108*H108,2)</f>
        <v>0</v>
      </c>
      <c r="R108" s="224">
        <f>ROUND(J108*H108,2)</f>
        <v>0</v>
      </c>
      <c r="S108" s="85"/>
      <c r="T108" s="225">
        <f>S108*H108</f>
        <v>0</v>
      </c>
      <c r="U108" s="225">
        <v>0</v>
      </c>
      <c r="V108" s="225">
        <f>U108*H108</f>
        <v>0</v>
      </c>
      <c r="W108" s="225">
        <v>0</v>
      </c>
      <c r="X108" s="226">
        <f>W108*H108</f>
        <v>0</v>
      </c>
      <c r="Y108" s="39"/>
      <c r="Z108" s="39"/>
      <c r="AA108" s="39"/>
      <c r="AB108" s="39"/>
      <c r="AC108" s="39"/>
      <c r="AD108" s="39"/>
      <c r="AE108" s="39"/>
      <c r="AR108" s="227" t="s">
        <v>165</v>
      </c>
      <c r="AT108" s="227" t="s">
        <v>160</v>
      </c>
      <c r="AU108" s="227" t="s">
        <v>83</v>
      </c>
      <c r="AY108" s="18" t="s">
        <v>159</v>
      </c>
      <c r="BE108" s="228">
        <f>IF(O108="základní",K108,0)</f>
        <v>0</v>
      </c>
      <c r="BF108" s="228">
        <f>IF(O108="snížená",K108,0)</f>
        <v>0</v>
      </c>
      <c r="BG108" s="228">
        <f>IF(O108="zákl. přenesená",K108,0)</f>
        <v>0</v>
      </c>
      <c r="BH108" s="228">
        <f>IF(O108="sníž. přenesená",K108,0)</f>
        <v>0</v>
      </c>
      <c r="BI108" s="228">
        <f>IF(O108="nulová",K108,0)</f>
        <v>0</v>
      </c>
      <c r="BJ108" s="18" t="s">
        <v>83</v>
      </c>
      <c r="BK108" s="228">
        <f>ROUND(P108*H108,2)</f>
        <v>0</v>
      </c>
      <c r="BL108" s="18" t="s">
        <v>165</v>
      </c>
      <c r="BM108" s="227" t="s">
        <v>191</v>
      </c>
    </row>
    <row r="109" s="2" customFormat="1">
      <c r="A109" s="39"/>
      <c r="B109" s="40"/>
      <c r="C109" s="41"/>
      <c r="D109" s="229" t="s">
        <v>167</v>
      </c>
      <c r="E109" s="41"/>
      <c r="F109" s="230" t="s">
        <v>192</v>
      </c>
      <c r="G109" s="41"/>
      <c r="H109" s="41"/>
      <c r="I109" s="231"/>
      <c r="J109" s="231"/>
      <c r="K109" s="41"/>
      <c r="L109" s="41"/>
      <c r="M109" s="45"/>
      <c r="N109" s="232"/>
      <c r="O109" s="233"/>
      <c r="P109" s="85"/>
      <c r="Q109" s="85"/>
      <c r="R109" s="85"/>
      <c r="S109" s="85"/>
      <c r="T109" s="85"/>
      <c r="U109" s="85"/>
      <c r="V109" s="85"/>
      <c r="W109" s="85"/>
      <c r="X109" s="86"/>
      <c r="Y109" s="39"/>
      <c r="Z109" s="39"/>
      <c r="AA109" s="39"/>
      <c r="AB109" s="39"/>
      <c r="AC109" s="39"/>
      <c r="AD109" s="39"/>
      <c r="AE109" s="39"/>
      <c r="AT109" s="18" t="s">
        <v>167</v>
      </c>
      <c r="AU109" s="18" t="s">
        <v>83</v>
      </c>
    </row>
    <row r="110" s="2" customFormat="1">
      <c r="A110" s="39"/>
      <c r="B110" s="40"/>
      <c r="C110" s="41"/>
      <c r="D110" s="234" t="s">
        <v>169</v>
      </c>
      <c r="E110" s="41"/>
      <c r="F110" s="235" t="s">
        <v>193</v>
      </c>
      <c r="G110" s="41"/>
      <c r="H110" s="41"/>
      <c r="I110" s="231"/>
      <c r="J110" s="231"/>
      <c r="K110" s="41"/>
      <c r="L110" s="41"/>
      <c r="M110" s="45"/>
      <c r="N110" s="232"/>
      <c r="O110" s="233"/>
      <c r="P110" s="85"/>
      <c r="Q110" s="85"/>
      <c r="R110" s="85"/>
      <c r="S110" s="85"/>
      <c r="T110" s="85"/>
      <c r="U110" s="85"/>
      <c r="V110" s="85"/>
      <c r="W110" s="85"/>
      <c r="X110" s="86"/>
      <c r="Y110" s="39"/>
      <c r="Z110" s="39"/>
      <c r="AA110" s="39"/>
      <c r="AB110" s="39"/>
      <c r="AC110" s="39"/>
      <c r="AD110" s="39"/>
      <c r="AE110" s="39"/>
      <c r="AT110" s="18" t="s">
        <v>169</v>
      </c>
      <c r="AU110" s="18" t="s">
        <v>83</v>
      </c>
    </row>
    <row r="111" s="2" customFormat="1" ht="24.15" customHeight="1">
      <c r="A111" s="39"/>
      <c r="B111" s="40"/>
      <c r="C111" s="258" t="s">
        <v>194</v>
      </c>
      <c r="D111" s="258" t="s">
        <v>195</v>
      </c>
      <c r="E111" s="259" t="s">
        <v>196</v>
      </c>
      <c r="F111" s="260" t="s">
        <v>197</v>
      </c>
      <c r="G111" s="261" t="s">
        <v>198</v>
      </c>
      <c r="H111" s="262">
        <v>286.19999999999999</v>
      </c>
      <c r="I111" s="263"/>
      <c r="J111" s="264"/>
      <c r="K111" s="265">
        <f>ROUND(P111*H111,2)</f>
        <v>0</v>
      </c>
      <c r="L111" s="260" t="s">
        <v>164</v>
      </c>
      <c r="M111" s="266"/>
      <c r="N111" s="267" t="s">
        <v>20</v>
      </c>
      <c r="O111" s="223" t="s">
        <v>45</v>
      </c>
      <c r="P111" s="224">
        <f>I111+J111</f>
        <v>0</v>
      </c>
      <c r="Q111" s="224">
        <f>ROUND(I111*H111,2)</f>
        <v>0</v>
      </c>
      <c r="R111" s="224">
        <f>ROUND(J111*H111,2)</f>
        <v>0</v>
      </c>
      <c r="S111" s="85"/>
      <c r="T111" s="225">
        <f>S111*H111</f>
        <v>0</v>
      </c>
      <c r="U111" s="225">
        <v>0.001</v>
      </c>
      <c r="V111" s="225">
        <f>U111*H111</f>
        <v>0.28620000000000001</v>
      </c>
      <c r="W111" s="225">
        <v>0</v>
      </c>
      <c r="X111" s="226">
        <f>W111*H111</f>
        <v>0</v>
      </c>
      <c r="Y111" s="39"/>
      <c r="Z111" s="39"/>
      <c r="AA111" s="39"/>
      <c r="AB111" s="39"/>
      <c r="AC111" s="39"/>
      <c r="AD111" s="39"/>
      <c r="AE111" s="39"/>
      <c r="AR111" s="227" t="s">
        <v>199</v>
      </c>
      <c r="AT111" s="227" t="s">
        <v>195</v>
      </c>
      <c r="AU111" s="227" t="s">
        <v>83</v>
      </c>
      <c r="AY111" s="18" t="s">
        <v>159</v>
      </c>
      <c r="BE111" s="228">
        <f>IF(O111="základní",K111,0)</f>
        <v>0</v>
      </c>
      <c r="BF111" s="228">
        <f>IF(O111="snížená",K111,0)</f>
        <v>0</v>
      </c>
      <c r="BG111" s="228">
        <f>IF(O111="zákl. přenesená",K111,0)</f>
        <v>0</v>
      </c>
      <c r="BH111" s="228">
        <f>IF(O111="sníž. přenesená",K111,0)</f>
        <v>0</v>
      </c>
      <c r="BI111" s="228">
        <f>IF(O111="nulová",K111,0)</f>
        <v>0</v>
      </c>
      <c r="BJ111" s="18" t="s">
        <v>83</v>
      </c>
      <c r="BK111" s="228">
        <f>ROUND(P111*H111,2)</f>
        <v>0</v>
      </c>
      <c r="BL111" s="18" t="s">
        <v>165</v>
      </c>
      <c r="BM111" s="227" t="s">
        <v>200</v>
      </c>
    </row>
    <row r="112" s="2" customFormat="1">
      <c r="A112" s="39"/>
      <c r="B112" s="40"/>
      <c r="C112" s="41"/>
      <c r="D112" s="229" t="s">
        <v>167</v>
      </c>
      <c r="E112" s="41"/>
      <c r="F112" s="230" t="s">
        <v>197</v>
      </c>
      <c r="G112" s="41"/>
      <c r="H112" s="41"/>
      <c r="I112" s="231"/>
      <c r="J112" s="231"/>
      <c r="K112" s="41"/>
      <c r="L112" s="41"/>
      <c r="M112" s="45"/>
      <c r="N112" s="232"/>
      <c r="O112" s="233"/>
      <c r="P112" s="85"/>
      <c r="Q112" s="85"/>
      <c r="R112" s="85"/>
      <c r="S112" s="85"/>
      <c r="T112" s="85"/>
      <c r="U112" s="85"/>
      <c r="V112" s="85"/>
      <c r="W112" s="85"/>
      <c r="X112" s="86"/>
      <c r="Y112" s="39"/>
      <c r="Z112" s="39"/>
      <c r="AA112" s="39"/>
      <c r="AB112" s="39"/>
      <c r="AC112" s="39"/>
      <c r="AD112" s="39"/>
      <c r="AE112" s="39"/>
      <c r="AT112" s="18" t="s">
        <v>167</v>
      </c>
      <c r="AU112" s="18" t="s">
        <v>83</v>
      </c>
    </row>
    <row r="113" s="13" customFormat="1">
      <c r="A113" s="13"/>
      <c r="B113" s="236"/>
      <c r="C113" s="237"/>
      <c r="D113" s="229" t="s">
        <v>171</v>
      </c>
      <c r="E113" s="238" t="s">
        <v>20</v>
      </c>
      <c r="F113" s="239" t="s">
        <v>380</v>
      </c>
      <c r="G113" s="237"/>
      <c r="H113" s="240">
        <v>143.09999999999999</v>
      </c>
      <c r="I113" s="241"/>
      <c r="J113" s="241"/>
      <c r="K113" s="237"/>
      <c r="L113" s="237"/>
      <c r="M113" s="242"/>
      <c r="N113" s="243"/>
      <c r="O113" s="244"/>
      <c r="P113" s="244"/>
      <c r="Q113" s="244"/>
      <c r="R113" s="244"/>
      <c r="S113" s="244"/>
      <c r="T113" s="244"/>
      <c r="U113" s="244"/>
      <c r="V113" s="244"/>
      <c r="W113" s="244"/>
      <c r="X113" s="245"/>
      <c r="Y113" s="13"/>
      <c r="Z113" s="13"/>
      <c r="AA113" s="13"/>
      <c r="AB113" s="13"/>
      <c r="AC113" s="13"/>
      <c r="AD113" s="13"/>
      <c r="AE113" s="13"/>
      <c r="AT113" s="246" t="s">
        <v>171</v>
      </c>
      <c r="AU113" s="246" t="s">
        <v>83</v>
      </c>
      <c r="AV113" s="13" t="s">
        <v>85</v>
      </c>
      <c r="AW113" s="13" t="s">
        <v>5</v>
      </c>
      <c r="AX113" s="13" t="s">
        <v>76</v>
      </c>
      <c r="AY113" s="246" t="s">
        <v>159</v>
      </c>
    </row>
    <row r="114" s="13" customFormat="1">
      <c r="A114" s="13"/>
      <c r="B114" s="236"/>
      <c r="C114" s="237"/>
      <c r="D114" s="229" t="s">
        <v>171</v>
      </c>
      <c r="E114" s="238" t="s">
        <v>20</v>
      </c>
      <c r="F114" s="239" t="s">
        <v>380</v>
      </c>
      <c r="G114" s="237"/>
      <c r="H114" s="240">
        <v>143.09999999999999</v>
      </c>
      <c r="I114" s="241"/>
      <c r="J114" s="241"/>
      <c r="K114" s="237"/>
      <c r="L114" s="237"/>
      <c r="M114" s="242"/>
      <c r="N114" s="243"/>
      <c r="O114" s="244"/>
      <c r="P114" s="244"/>
      <c r="Q114" s="244"/>
      <c r="R114" s="244"/>
      <c r="S114" s="244"/>
      <c r="T114" s="244"/>
      <c r="U114" s="244"/>
      <c r="V114" s="244"/>
      <c r="W114" s="244"/>
      <c r="X114" s="245"/>
      <c r="Y114" s="13"/>
      <c r="Z114" s="13"/>
      <c r="AA114" s="13"/>
      <c r="AB114" s="13"/>
      <c r="AC114" s="13"/>
      <c r="AD114" s="13"/>
      <c r="AE114" s="13"/>
      <c r="AT114" s="246" t="s">
        <v>171</v>
      </c>
      <c r="AU114" s="246" t="s">
        <v>83</v>
      </c>
      <c r="AV114" s="13" t="s">
        <v>85</v>
      </c>
      <c r="AW114" s="13" t="s">
        <v>5</v>
      </c>
      <c r="AX114" s="13" t="s">
        <v>76</v>
      </c>
      <c r="AY114" s="246" t="s">
        <v>159</v>
      </c>
    </row>
    <row r="115" s="14" customFormat="1">
      <c r="A115" s="14"/>
      <c r="B115" s="247"/>
      <c r="C115" s="248"/>
      <c r="D115" s="229" t="s">
        <v>171</v>
      </c>
      <c r="E115" s="249" t="s">
        <v>20</v>
      </c>
      <c r="F115" s="250" t="s">
        <v>174</v>
      </c>
      <c r="G115" s="248"/>
      <c r="H115" s="251">
        <v>286.19999999999999</v>
      </c>
      <c r="I115" s="252"/>
      <c r="J115" s="252"/>
      <c r="K115" s="248"/>
      <c r="L115" s="248"/>
      <c r="M115" s="253"/>
      <c r="N115" s="254"/>
      <c r="O115" s="255"/>
      <c r="P115" s="255"/>
      <c r="Q115" s="255"/>
      <c r="R115" s="255"/>
      <c r="S115" s="255"/>
      <c r="T115" s="255"/>
      <c r="U115" s="255"/>
      <c r="V115" s="255"/>
      <c r="W115" s="255"/>
      <c r="X115" s="256"/>
      <c r="Y115" s="14"/>
      <c r="Z115" s="14"/>
      <c r="AA115" s="14"/>
      <c r="AB115" s="14"/>
      <c r="AC115" s="14"/>
      <c r="AD115" s="14"/>
      <c r="AE115" s="14"/>
      <c r="AT115" s="257" t="s">
        <v>171</v>
      </c>
      <c r="AU115" s="257" t="s">
        <v>83</v>
      </c>
      <c r="AV115" s="14" t="s">
        <v>165</v>
      </c>
      <c r="AW115" s="14" t="s">
        <v>5</v>
      </c>
      <c r="AX115" s="14" t="s">
        <v>83</v>
      </c>
      <c r="AY115" s="257" t="s">
        <v>159</v>
      </c>
    </row>
    <row r="116" s="2" customFormat="1" ht="24.15" customHeight="1">
      <c r="A116" s="39"/>
      <c r="B116" s="40"/>
      <c r="C116" s="215" t="s">
        <v>203</v>
      </c>
      <c r="D116" s="215" t="s">
        <v>160</v>
      </c>
      <c r="E116" s="216" t="s">
        <v>339</v>
      </c>
      <c r="F116" s="217" t="s">
        <v>340</v>
      </c>
      <c r="G116" s="218" t="s">
        <v>177</v>
      </c>
      <c r="H116" s="219">
        <v>36</v>
      </c>
      <c r="I116" s="220"/>
      <c r="J116" s="220"/>
      <c r="K116" s="221">
        <f>ROUND(P116*H116,2)</f>
        <v>0</v>
      </c>
      <c r="L116" s="217" t="s">
        <v>164</v>
      </c>
      <c r="M116" s="45"/>
      <c r="N116" s="222" t="s">
        <v>20</v>
      </c>
      <c r="O116" s="223" t="s">
        <v>45</v>
      </c>
      <c r="P116" s="224">
        <f>I116+J116</f>
        <v>0</v>
      </c>
      <c r="Q116" s="224">
        <f>ROUND(I116*H116,2)</f>
        <v>0</v>
      </c>
      <c r="R116" s="224">
        <f>ROUND(J116*H116,2)</f>
        <v>0</v>
      </c>
      <c r="S116" s="85"/>
      <c r="T116" s="225">
        <f>S116*H116</f>
        <v>0</v>
      </c>
      <c r="U116" s="225">
        <v>0.108</v>
      </c>
      <c r="V116" s="225">
        <f>U116*H116</f>
        <v>3.8879999999999999</v>
      </c>
      <c r="W116" s="225">
        <v>0</v>
      </c>
      <c r="X116" s="226">
        <f>W116*H116</f>
        <v>0</v>
      </c>
      <c r="Y116" s="39"/>
      <c r="Z116" s="39"/>
      <c r="AA116" s="39"/>
      <c r="AB116" s="39"/>
      <c r="AC116" s="39"/>
      <c r="AD116" s="39"/>
      <c r="AE116" s="39"/>
      <c r="AR116" s="227" t="s">
        <v>165</v>
      </c>
      <c r="AT116" s="227" t="s">
        <v>160</v>
      </c>
      <c r="AU116" s="227" t="s">
        <v>83</v>
      </c>
      <c r="AY116" s="18" t="s">
        <v>159</v>
      </c>
      <c r="BE116" s="228">
        <f>IF(O116="základní",K116,0)</f>
        <v>0</v>
      </c>
      <c r="BF116" s="228">
        <f>IF(O116="snížená",K116,0)</f>
        <v>0</v>
      </c>
      <c r="BG116" s="228">
        <f>IF(O116="zákl. přenesená",K116,0)</f>
        <v>0</v>
      </c>
      <c r="BH116" s="228">
        <f>IF(O116="sníž. přenesená",K116,0)</f>
        <v>0</v>
      </c>
      <c r="BI116" s="228">
        <f>IF(O116="nulová",K116,0)</f>
        <v>0</v>
      </c>
      <c r="BJ116" s="18" t="s">
        <v>83</v>
      </c>
      <c r="BK116" s="228">
        <f>ROUND(P116*H116,2)</f>
        <v>0</v>
      </c>
      <c r="BL116" s="18" t="s">
        <v>165</v>
      </c>
      <c r="BM116" s="227" t="s">
        <v>381</v>
      </c>
    </row>
    <row r="117" s="2" customFormat="1">
      <c r="A117" s="39"/>
      <c r="B117" s="40"/>
      <c r="C117" s="41"/>
      <c r="D117" s="229" t="s">
        <v>167</v>
      </c>
      <c r="E117" s="41"/>
      <c r="F117" s="230" t="s">
        <v>342</v>
      </c>
      <c r="G117" s="41"/>
      <c r="H117" s="41"/>
      <c r="I117" s="231"/>
      <c r="J117" s="231"/>
      <c r="K117" s="41"/>
      <c r="L117" s="41"/>
      <c r="M117" s="45"/>
      <c r="N117" s="232"/>
      <c r="O117" s="233"/>
      <c r="P117" s="85"/>
      <c r="Q117" s="85"/>
      <c r="R117" s="85"/>
      <c r="S117" s="85"/>
      <c r="T117" s="85"/>
      <c r="U117" s="85"/>
      <c r="V117" s="85"/>
      <c r="W117" s="85"/>
      <c r="X117" s="86"/>
      <c r="Y117" s="39"/>
      <c r="Z117" s="39"/>
      <c r="AA117" s="39"/>
      <c r="AB117" s="39"/>
      <c r="AC117" s="39"/>
      <c r="AD117" s="39"/>
      <c r="AE117" s="39"/>
      <c r="AT117" s="18" t="s">
        <v>167</v>
      </c>
      <c r="AU117" s="18" t="s">
        <v>83</v>
      </c>
    </row>
    <row r="118" s="2" customFormat="1">
      <c r="A118" s="39"/>
      <c r="B118" s="40"/>
      <c r="C118" s="41"/>
      <c r="D118" s="234" t="s">
        <v>169</v>
      </c>
      <c r="E118" s="41"/>
      <c r="F118" s="235" t="s">
        <v>343</v>
      </c>
      <c r="G118" s="41"/>
      <c r="H118" s="41"/>
      <c r="I118" s="231"/>
      <c r="J118" s="231"/>
      <c r="K118" s="41"/>
      <c r="L118" s="41"/>
      <c r="M118" s="45"/>
      <c r="N118" s="232"/>
      <c r="O118" s="233"/>
      <c r="P118" s="85"/>
      <c r="Q118" s="85"/>
      <c r="R118" s="85"/>
      <c r="S118" s="85"/>
      <c r="T118" s="85"/>
      <c r="U118" s="85"/>
      <c r="V118" s="85"/>
      <c r="W118" s="85"/>
      <c r="X118" s="86"/>
      <c r="Y118" s="39"/>
      <c r="Z118" s="39"/>
      <c r="AA118" s="39"/>
      <c r="AB118" s="39"/>
      <c r="AC118" s="39"/>
      <c r="AD118" s="39"/>
      <c r="AE118" s="39"/>
      <c r="AT118" s="18" t="s">
        <v>169</v>
      </c>
      <c r="AU118" s="18" t="s">
        <v>83</v>
      </c>
    </row>
    <row r="119" s="2" customFormat="1">
      <c r="A119" s="39"/>
      <c r="B119" s="40"/>
      <c r="C119" s="41"/>
      <c r="D119" s="229" t="s">
        <v>311</v>
      </c>
      <c r="E119" s="41"/>
      <c r="F119" s="274" t="s">
        <v>382</v>
      </c>
      <c r="G119" s="41"/>
      <c r="H119" s="41"/>
      <c r="I119" s="231"/>
      <c r="J119" s="231"/>
      <c r="K119" s="41"/>
      <c r="L119" s="41"/>
      <c r="M119" s="45"/>
      <c r="N119" s="232"/>
      <c r="O119" s="233"/>
      <c r="P119" s="85"/>
      <c r="Q119" s="85"/>
      <c r="R119" s="85"/>
      <c r="S119" s="85"/>
      <c r="T119" s="85"/>
      <c r="U119" s="85"/>
      <c r="V119" s="85"/>
      <c r="W119" s="85"/>
      <c r="X119" s="86"/>
      <c r="Y119" s="39"/>
      <c r="Z119" s="39"/>
      <c r="AA119" s="39"/>
      <c r="AB119" s="39"/>
      <c r="AC119" s="39"/>
      <c r="AD119" s="39"/>
      <c r="AE119" s="39"/>
      <c r="AT119" s="18" t="s">
        <v>311</v>
      </c>
      <c r="AU119" s="18" t="s">
        <v>83</v>
      </c>
    </row>
    <row r="120" s="2" customFormat="1" ht="24.15" customHeight="1">
      <c r="A120" s="39"/>
      <c r="B120" s="40"/>
      <c r="C120" s="258" t="s">
        <v>210</v>
      </c>
      <c r="D120" s="258" t="s">
        <v>195</v>
      </c>
      <c r="E120" s="259" t="s">
        <v>346</v>
      </c>
      <c r="F120" s="260" t="s">
        <v>347</v>
      </c>
      <c r="G120" s="261" t="s">
        <v>206</v>
      </c>
      <c r="H120" s="262">
        <v>2</v>
      </c>
      <c r="I120" s="263"/>
      <c r="J120" s="264"/>
      <c r="K120" s="265">
        <f>ROUND(P120*H120,2)</f>
        <v>0</v>
      </c>
      <c r="L120" s="260" t="s">
        <v>164</v>
      </c>
      <c r="M120" s="266"/>
      <c r="N120" s="267" t="s">
        <v>20</v>
      </c>
      <c r="O120" s="223" t="s">
        <v>45</v>
      </c>
      <c r="P120" s="224">
        <f>I120+J120</f>
        <v>0</v>
      </c>
      <c r="Q120" s="224">
        <f>ROUND(I120*H120,2)</f>
        <v>0</v>
      </c>
      <c r="R120" s="224">
        <f>ROUND(J120*H120,2)</f>
        <v>0</v>
      </c>
      <c r="S120" s="85"/>
      <c r="T120" s="225">
        <f>S120*H120</f>
        <v>0</v>
      </c>
      <c r="U120" s="225">
        <v>1.3100000000000001</v>
      </c>
      <c r="V120" s="225">
        <f>U120*H120</f>
        <v>2.6200000000000001</v>
      </c>
      <c r="W120" s="225">
        <v>0</v>
      </c>
      <c r="X120" s="226">
        <f>W120*H120</f>
        <v>0</v>
      </c>
      <c r="Y120" s="39"/>
      <c r="Z120" s="39"/>
      <c r="AA120" s="39"/>
      <c r="AB120" s="39"/>
      <c r="AC120" s="39"/>
      <c r="AD120" s="39"/>
      <c r="AE120" s="39"/>
      <c r="AR120" s="227" t="s">
        <v>199</v>
      </c>
      <c r="AT120" s="227" t="s">
        <v>195</v>
      </c>
      <c r="AU120" s="227" t="s">
        <v>83</v>
      </c>
      <c r="AY120" s="18" t="s">
        <v>159</v>
      </c>
      <c r="BE120" s="228">
        <f>IF(O120="základní",K120,0)</f>
        <v>0</v>
      </c>
      <c r="BF120" s="228">
        <f>IF(O120="snížená",K120,0)</f>
        <v>0</v>
      </c>
      <c r="BG120" s="228">
        <f>IF(O120="zákl. přenesená",K120,0)</f>
        <v>0</v>
      </c>
      <c r="BH120" s="228">
        <f>IF(O120="sníž. přenesená",K120,0)</f>
        <v>0</v>
      </c>
      <c r="BI120" s="228">
        <f>IF(O120="nulová",K120,0)</f>
        <v>0</v>
      </c>
      <c r="BJ120" s="18" t="s">
        <v>83</v>
      </c>
      <c r="BK120" s="228">
        <f>ROUND(P120*H120,2)</f>
        <v>0</v>
      </c>
      <c r="BL120" s="18" t="s">
        <v>165</v>
      </c>
      <c r="BM120" s="227" t="s">
        <v>383</v>
      </c>
    </row>
    <row r="121" s="2" customFormat="1">
      <c r="A121" s="39"/>
      <c r="B121" s="40"/>
      <c r="C121" s="41"/>
      <c r="D121" s="229" t="s">
        <v>167</v>
      </c>
      <c r="E121" s="41"/>
      <c r="F121" s="230" t="s">
        <v>347</v>
      </c>
      <c r="G121" s="41"/>
      <c r="H121" s="41"/>
      <c r="I121" s="231"/>
      <c r="J121" s="231"/>
      <c r="K121" s="41"/>
      <c r="L121" s="41"/>
      <c r="M121" s="45"/>
      <c r="N121" s="232"/>
      <c r="O121" s="233"/>
      <c r="P121" s="85"/>
      <c r="Q121" s="85"/>
      <c r="R121" s="85"/>
      <c r="S121" s="85"/>
      <c r="T121" s="85"/>
      <c r="U121" s="85"/>
      <c r="V121" s="85"/>
      <c r="W121" s="85"/>
      <c r="X121" s="86"/>
      <c r="Y121" s="39"/>
      <c r="Z121" s="39"/>
      <c r="AA121" s="39"/>
      <c r="AB121" s="39"/>
      <c r="AC121" s="39"/>
      <c r="AD121" s="39"/>
      <c r="AE121" s="39"/>
      <c r="AT121" s="18" t="s">
        <v>167</v>
      </c>
      <c r="AU121" s="18" t="s">
        <v>83</v>
      </c>
    </row>
    <row r="122" s="13" customFormat="1">
      <c r="A122" s="13"/>
      <c r="B122" s="236"/>
      <c r="C122" s="237"/>
      <c r="D122" s="229" t="s">
        <v>171</v>
      </c>
      <c r="E122" s="238" t="s">
        <v>20</v>
      </c>
      <c r="F122" s="239" t="s">
        <v>384</v>
      </c>
      <c r="G122" s="237"/>
      <c r="H122" s="240">
        <v>2</v>
      </c>
      <c r="I122" s="241"/>
      <c r="J122" s="241"/>
      <c r="K122" s="237"/>
      <c r="L122" s="237"/>
      <c r="M122" s="242"/>
      <c r="N122" s="243"/>
      <c r="O122" s="244"/>
      <c r="P122" s="244"/>
      <c r="Q122" s="244"/>
      <c r="R122" s="244"/>
      <c r="S122" s="244"/>
      <c r="T122" s="244"/>
      <c r="U122" s="244"/>
      <c r="V122" s="244"/>
      <c r="W122" s="244"/>
      <c r="X122" s="245"/>
      <c r="Y122" s="13"/>
      <c r="Z122" s="13"/>
      <c r="AA122" s="13"/>
      <c r="AB122" s="13"/>
      <c r="AC122" s="13"/>
      <c r="AD122" s="13"/>
      <c r="AE122" s="13"/>
      <c r="AT122" s="246" t="s">
        <v>171</v>
      </c>
      <c r="AU122" s="246" t="s">
        <v>83</v>
      </c>
      <c r="AV122" s="13" t="s">
        <v>85</v>
      </c>
      <c r="AW122" s="13" t="s">
        <v>5</v>
      </c>
      <c r="AX122" s="13" t="s">
        <v>83</v>
      </c>
      <c r="AY122" s="246" t="s">
        <v>159</v>
      </c>
    </row>
    <row r="123" s="2" customFormat="1" ht="24.15" customHeight="1">
      <c r="A123" s="39"/>
      <c r="B123" s="40"/>
      <c r="C123" s="215" t="s">
        <v>199</v>
      </c>
      <c r="D123" s="215" t="s">
        <v>160</v>
      </c>
      <c r="E123" s="216" t="s">
        <v>350</v>
      </c>
      <c r="F123" s="217" t="s">
        <v>351</v>
      </c>
      <c r="G123" s="218" t="s">
        <v>177</v>
      </c>
      <c r="H123" s="219">
        <v>36</v>
      </c>
      <c r="I123" s="220"/>
      <c r="J123" s="220"/>
      <c r="K123" s="221">
        <f>ROUND(P123*H123,2)</f>
        <v>0</v>
      </c>
      <c r="L123" s="217" t="s">
        <v>164</v>
      </c>
      <c r="M123" s="45"/>
      <c r="N123" s="222" t="s">
        <v>20</v>
      </c>
      <c r="O123" s="223" t="s">
        <v>45</v>
      </c>
      <c r="P123" s="224">
        <f>I123+J123</f>
        <v>0</v>
      </c>
      <c r="Q123" s="224">
        <f>ROUND(I123*H123,2)</f>
        <v>0</v>
      </c>
      <c r="R123" s="224">
        <f>ROUND(J123*H123,2)</f>
        <v>0</v>
      </c>
      <c r="S123" s="85"/>
      <c r="T123" s="225">
        <f>S123*H123</f>
        <v>0</v>
      </c>
      <c r="U123" s="225">
        <v>0</v>
      </c>
      <c r="V123" s="225">
        <f>U123*H123</f>
        <v>0</v>
      </c>
      <c r="W123" s="225">
        <v>0.35499999999999998</v>
      </c>
      <c r="X123" s="226">
        <f>W123*H123</f>
        <v>12.779999999999999</v>
      </c>
      <c r="Y123" s="39"/>
      <c r="Z123" s="39"/>
      <c r="AA123" s="39"/>
      <c r="AB123" s="39"/>
      <c r="AC123" s="39"/>
      <c r="AD123" s="39"/>
      <c r="AE123" s="39"/>
      <c r="AR123" s="227" t="s">
        <v>165</v>
      </c>
      <c r="AT123" s="227" t="s">
        <v>160</v>
      </c>
      <c r="AU123" s="227" t="s">
        <v>83</v>
      </c>
      <c r="AY123" s="18" t="s">
        <v>159</v>
      </c>
      <c r="BE123" s="228">
        <f>IF(O123="základní",K123,0)</f>
        <v>0</v>
      </c>
      <c r="BF123" s="228">
        <f>IF(O123="snížená",K123,0)</f>
        <v>0</v>
      </c>
      <c r="BG123" s="228">
        <f>IF(O123="zákl. přenesená",K123,0)</f>
        <v>0</v>
      </c>
      <c r="BH123" s="228">
        <f>IF(O123="sníž. přenesená",K123,0)</f>
        <v>0</v>
      </c>
      <c r="BI123" s="228">
        <f>IF(O123="nulová",K123,0)</f>
        <v>0</v>
      </c>
      <c r="BJ123" s="18" t="s">
        <v>83</v>
      </c>
      <c r="BK123" s="228">
        <f>ROUND(P123*H123,2)</f>
        <v>0</v>
      </c>
      <c r="BL123" s="18" t="s">
        <v>165</v>
      </c>
      <c r="BM123" s="227" t="s">
        <v>385</v>
      </c>
    </row>
    <row r="124" s="2" customFormat="1">
      <c r="A124" s="39"/>
      <c r="B124" s="40"/>
      <c r="C124" s="41"/>
      <c r="D124" s="229" t="s">
        <v>167</v>
      </c>
      <c r="E124" s="41"/>
      <c r="F124" s="230" t="s">
        <v>353</v>
      </c>
      <c r="G124" s="41"/>
      <c r="H124" s="41"/>
      <c r="I124" s="231"/>
      <c r="J124" s="231"/>
      <c r="K124" s="41"/>
      <c r="L124" s="41"/>
      <c r="M124" s="45"/>
      <c r="N124" s="232"/>
      <c r="O124" s="233"/>
      <c r="P124" s="85"/>
      <c r="Q124" s="85"/>
      <c r="R124" s="85"/>
      <c r="S124" s="85"/>
      <c r="T124" s="85"/>
      <c r="U124" s="85"/>
      <c r="V124" s="85"/>
      <c r="W124" s="85"/>
      <c r="X124" s="86"/>
      <c r="Y124" s="39"/>
      <c r="Z124" s="39"/>
      <c r="AA124" s="39"/>
      <c r="AB124" s="39"/>
      <c r="AC124" s="39"/>
      <c r="AD124" s="39"/>
      <c r="AE124" s="39"/>
      <c r="AT124" s="18" t="s">
        <v>167</v>
      </c>
      <c r="AU124" s="18" t="s">
        <v>83</v>
      </c>
    </row>
    <row r="125" s="2" customFormat="1">
      <c r="A125" s="39"/>
      <c r="B125" s="40"/>
      <c r="C125" s="41"/>
      <c r="D125" s="234" t="s">
        <v>169</v>
      </c>
      <c r="E125" s="41"/>
      <c r="F125" s="235" t="s">
        <v>354</v>
      </c>
      <c r="G125" s="41"/>
      <c r="H125" s="41"/>
      <c r="I125" s="231"/>
      <c r="J125" s="231"/>
      <c r="K125" s="41"/>
      <c r="L125" s="41"/>
      <c r="M125" s="45"/>
      <c r="N125" s="232"/>
      <c r="O125" s="233"/>
      <c r="P125" s="85"/>
      <c r="Q125" s="85"/>
      <c r="R125" s="85"/>
      <c r="S125" s="85"/>
      <c r="T125" s="85"/>
      <c r="U125" s="85"/>
      <c r="V125" s="85"/>
      <c r="W125" s="85"/>
      <c r="X125" s="86"/>
      <c r="Y125" s="39"/>
      <c r="Z125" s="39"/>
      <c r="AA125" s="39"/>
      <c r="AB125" s="39"/>
      <c r="AC125" s="39"/>
      <c r="AD125" s="39"/>
      <c r="AE125" s="39"/>
      <c r="AT125" s="18" t="s">
        <v>169</v>
      </c>
      <c r="AU125" s="18" t="s">
        <v>83</v>
      </c>
    </row>
    <row r="126" s="2" customFormat="1">
      <c r="A126" s="39"/>
      <c r="B126" s="40"/>
      <c r="C126" s="41"/>
      <c r="D126" s="229" t="s">
        <v>311</v>
      </c>
      <c r="E126" s="41"/>
      <c r="F126" s="274" t="s">
        <v>386</v>
      </c>
      <c r="G126" s="41"/>
      <c r="H126" s="41"/>
      <c r="I126" s="231"/>
      <c r="J126" s="231"/>
      <c r="K126" s="41"/>
      <c r="L126" s="41"/>
      <c r="M126" s="45"/>
      <c r="N126" s="232"/>
      <c r="O126" s="233"/>
      <c r="P126" s="85"/>
      <c r="Q126" s="85"/>
      <c r="R126" s="85"/>
      <c r="S126" s="85"/>
      <c r="T126" s="85"/>
      <c r="U126" s="85"/>
      <c r="V126" s="85"/>
      <c r="W126" s="85"/>
      <c r="X126" s="86"/>
      <c r="Y126" s="39"/>
      <c r="Z126" s="39"/>
      <c r="AA126" s="39"/>
      <c r="AB126" s="39"/>
      <c r="AC126" s="39"/>
      <c r="AD126" s="39"/>
      <c r="AE126" s="39"/>
      <c r="AT126" s="18" t="s">
        <v>311</v>
      </c>
      <c r="AU126" s="18" t="s">
        <v>83</v>
      </c>
    </row>
    <row r="127" s="12" customFormat="1" ht="22.8" customHeight="1">
      <c r="A127" s="12"/>
      <c r="B127" s="200"/>
      <c r="C127" s="201"/>
      <c r="D127" s="202" t="s">
        <v>75</v>
      </c>
      <c r="E127" s="268" t="s">
        <v>83</v>
      </c>
      <c r="F127" s="268" t="s">
        <v>209</v>
      </c>
      <c r="G127" s="201"/>
      <c r="H127" s="201"/>
      <c r="I127" s="204"/>
      <c r="J127" s="204"/>
      <c r="K127" s="269">
        <f>BK127</f>
        <v>0</v>
      </c>
      <c r="L127" s="201"/>
      <c r="M127" s="206"/>
      <c r="N127" s="207"/>
      <c r="O127" s="208"/>
      <c r="P127" s="208"/>
      <c r="Q127" s="209">
        <f>SUM(Q128:Q155)</f>
        <v>0</v>
      </c>
      <c r="R127" s="209">
        <f>SUM(R128:R155)</f>
        <v>0</v>
      </c>
      <c r="S127" s="208"/>
      <c r="T127" s="210">
        <f>SUM(T128:T155)</f>
        <v>0</v>
      </c>
      <c r="U127" s="208"/>
      <c r="V127" s="210">
        <f>SUM(V128:V155)</f>
        <v>0</v>
      </c>
      <c r="W127" s="208"/>
      <c r="X127" s="211">
        <f>SUM(X128:X155)</f>
        <v>0</v>
      </c>
      <c r="Y127" s="12"/>
      <c r="Z127" s="12"/>
      <c r="AA127" s="12"/>
      <c r="AB127" s="12"/>
      <c r="AC127" s="12"/>
      <c r="AD127" s="12"/>
      <c r="AE127" s="12"/>
      <c r="AR127" s="212" t="s">
        <v>83</v>
      </c>
      <c r="AT127" s="213" t="s">
        <v>75</v>
      </c>
      <c r="AU127" s="213" t="s">
        <v>83</v>
      </c>
      <c r="AY127" s="212" t="s">
        <v>159</v>
      </c>
      <c r="BK127" s="214">
        <f>SUM(BK128:BK155)</f>
        <v>0</v>
      </c>
    </row>
    <row r="128" s="2" customFormat="1" ht="24.15" customHeight="1">
      <c r="A128" s="39"/>
      <c r="B128" s="40"/>
      <c r="C128" s="215" t="s">
        <v>226</v>
      </c>
      <c r="D128" s="215" t="s">
        <v>160</v>
      </c>
      <c r="E128" s="216" t="s">
        <v>211</v>
      </c>
      <c r="F128" s="217" t="s">
        <v>212</v>
      </c>
      <c r="G128" s="218" t="s">
        <v>177</v>
      </c>
      <c r="H128" s="219">
        <v>9051</v>
      </c>
      <c r="I128" s="220"/>
      <c r="J128" s="220"/>
      <c r="K128" s="221">
        <f>ROUND(P128*H128,2)</f>
        <v>0</v>
      </c>
      <c r="L128" s="217" t="s">
        <v>164</v>
      </c>
      <c r="M128" s="45"/>
      <c r="N128" s="222" t="s">
        <v>20</v>
      </c>
      <c r="O128" s="223" t="s">
        <v>45</v>
      </c>
      <c r="P128" s="224">
        <f>I128+J128</f>
        <v>0</v>
      </c>
      <c r="Q128" s="224">
        <f>ROUND(I128*H128,2)</f>
        <v>0</v>
      </c>
      <c r="R128" s="224">
        <f>ROUND(J128*H128,2)</f>
        <v>0</v>
      </c>
      <c r="S128" s="85"/>
      <c r="T128" s="225">
        <f>S128*H128</f>
        <v>0</v>
      </c>
      <c r="U128" s="225">
        <v>0</v>
      </c>
      <c r="V128" s="225">
        <f>U128*H128</f>
        <v>0</v>
      </c>
      <c r="W128" s="225">
        <v>0</v>
      </c>
      <c r="X128" s="226">
        <f>W128*H128</f>
        <v>0</v>
      </c>
      <c r="Y128" s="39"/>
      <c r="Z128" s="39"/>
      <c r="AA128" s="39"/>
      <c r="AB128" s="39"/>
      <c r="AC128" s="39"/>
      <c r="AD128" s="39"/>
      <c r="AE128" s="39"/>
      <c r="AR128" s="227" t="s">
        <v>165</v>
      </c>
      <c r="AT128" s="227" t="s">
        <v>160</v>
      </c>
      <c r="AU128" s="227" t="s">
        <v>85</v>
      </c>
      <c r="AY128" s="18" t="s">
        <v>159</v>
      </c>
      <c r="BE128" s="228">
        <f>IF(O128="základní",K128,0)</f>
        <v>0</v>
      </c>
      <c r="BF128" s="228">
        <f>IF(O128="snížená",K128,0)</f>
        <v>0</v>
      </c>
      <c r="BG128" s="228">
        <f>IF(O128="zákl. přenesená",K128,0)</f>
        <v>0</v>
      </c>
      <c r="BH128" s="228">
        <f>IF(O128="sníž. přenesená",K128,0)</f>
        <v>0</v>
      </c>
      <c r="BI128" s="228">
        <f>IF(O128="nulová",K128,0)</f>
        <v>0</v>
      </c>
      <c r="BJ128" s="18" t="s">
        <v>83</v>
      </c>
      <c r="BK128" s="228">
        <f>ROUND(P128*H128,2)</f>
        <v>0</v>
      </c>
      <c r="BL128" s="18" t="s">
        <v>165</v>
      </c>
      <c r="BM128" s="227" t="s">
        <v>387</v>
      </c>
    </row>
    <row r="129" s="2" customFormat="1">
      <c r="A129" s="39"/>
      <c r="B129" s="40"/>
      <c r="C129" s="41"/>
      <c r="D129" s="229" t="s">
        <v>167</v>
      </c>
      <c r="E129" s="41"/>
      <c r="F129" s="230" t="s">
        <v>214</v>
      </c>
      <c r="G129" s="41"/>
      <c r="H129" s="41"/>
      <c r="I129" s="231"/>
      <c r="J129" s="231"/>
      <c r="K129" s="41"/>
      <c r="L129" s="41"/>
      <c r="M129" s="45"/>
      <c r="N129" s="232"/>
      <c r="O129" s="233"/>
      <c r="P129" s="85"/>
      <c r="Q129" s="85"/>
      <c r="R129" s="85"/>
      <c r="S129" s="85"/>
      <c r="T129" s="85"/>
      <c r="U129" s="85"/>
      <c r="V129" s="85"/>
      <c r="W129" s="85"/>
      <c r="X129" s="86"/>
      <c r="Y129" s="39"/>
      <c r="Z129" s="39"/>
      <c r="AA129" s="39"/>
      <c r="AB129" s="39"/>
      <c r="AC129" s="39"/>
      <c r="AD129" s="39"/>
      <c r="AE129" s="39"/>
      <c r="AT129" s="18" t="s">
        <v>167</v>
      </c>
      <c r="AU129" s="18" t="s">
        <v>85</v>
      </c>
    </row>
    <row r="130" s="2" customFormat="1">
      <c r="A130" s="39"/>
      <c r="B130" s="40"/>
      <c r="C130" s="41"/>
      <c r="D130" s="234" t="s">
        <v>169</v>
      </c>
      <c r="E130" s="41"/>
      <c r="F130" s="235" t="s">
        <v>215</v>
      </c>
      <c r="G130" s="41"/>
      <c r="H130" s="41"/>
      <c r="I130" s="231"/>
      <c r="J130" s="231"/>
      <c r="K130" s="41"/>
      <c r="L130" s="41"/>
      <c r="M130" s="45"/>
      <c r="N130" s="232"/>
      <c r="O130" s="233"/>
      <c r="P130" s="85"/>
      <c r="Q130" s="85"/>
      <c r="R130" s="85"/>
      <c r="S130" s="85"/>
      <c r="T130" s="85"/>
      <c r="U130" s="85"/>
      <c r="V130" s="85"/>
      <c r="W130" s="85"/>
      <c r="X130" s="86"/>
      <c r="Y130" s="39"/>
      <c r="Z130" s="39"/>
      <c r="AA130" s="39"/>
      <c r="AB130" s="39"/>
      <c r="AC130" s="39"/>
      <c r="AD130" s="39"/>
      <c r="AE130" s="39"/>
      <c r="AT130" s="18" t="s">
        <v>169</v>
      </c>
      <c r="AU130" s="18" t="s">
        <v>85</v>
      </c>
    </row>
    <row r="131" s="13" customFormat="1">
      <c r="A131" s="13"/>
      <c r="B131" s="236"/>
      <c r="C131" s="237"/>
      <c r="D131" s="229" t="s">
        <v>171</v>
      </c>
      <c r="E131" s="238" t="s">
        <v>20</v>
      </c>
      <c r="F131" s="239" t="s">
        <v>388</v>
      </c>
      <c r="G131" s="237"/>
      <c r="H131" s="240">
        <v>5640</v>
      </c>
      <c r="I131" s="241"/>
      <c r="J131" s="241"/>
      <c r="K131" s="237"/>
      <c r="L131" s="237"/>
      <c r="M131" s="242"/>
      <c r="N131" s="243"/>
      <c r="O131" s="244"/>
      <c r="P131" s="244"/>
      <c r="Q131" s="244"/>
      <c r="R131" s="244"/>
      <c r="S131" s="244"/>
      <c r="T131" s="244"/>
      <c r="U131" s="244"/>
      <c r="V131" s="244"/>
      <c r="W131" s="244"/>
      <c r="X131" s="245"/>
      <c r="Y131" s="13"/>
      <c r="Z131" s="13"/>
      <c r="AA131" s="13"/>
      <c r="AB131" s="13"/>
      <c r="AC131" s="13"/>
      <c r="AD131" s="13"/>
      <c r="AE131" s="13"/>
      <c r="AT131" s="246" t="s">
        <v>171</v>
      </c>
      <c r="AU131" s="246" t="s">
        <v>85</v>
      </c>
      <c r="AV131" s="13" t="s">
        <v>85</v>
      </c>
      <c r="AW131" s="13" t="s">
        <v>5</v>
      </c>
      <c r="AX131" s="13" t="s">
        <v>76</v>
      </c>
      <c r="AY131" s="246" t="s">
        <v>159</v>
      </c>
    </row>
    <row r="132" s="13" customFormat="1">
      <c r="A132" s="13"/>
      <c r="B132" s="236"/>
      <c r="C132" s="237"/>
      <c r="D132" s="229" t="s">
        <v>171</v>
      </c>
      <c r="E132" s="238" t="s">
        <v>20</v>
      </c>
      <c r="F132" s="239" t="s">
        <v>389</v>
      </c>
      <c r="G132" s="237"/>
      <c r="H132" s="240">
        <v>3411</v>
      </c>
      <c r="I132" s="241"/>
      <c r="J132" s="241"/>
      <c r="K132" s="237"/>
      <c r="L132" s="237"/>
      <c r="M132" s="242"/>
      <c r="N132" s="243"/>
      <c r="O132" s="244"/>
      <c r="P132" s="244"/>
      <c r="Q132" s="244"/>
      <c r="R132" s="244"/>
      <c r="S132" s="244"/>
      <c r="T132" s="244"/>
      <c r="U132" s="244"/>
      <c r="V132" s="244"/>
      <c r="W132" s="244"/>
      <c r="X132" s="245"/>
      <c r="Y132" s="13"/>
      <c r="Z132" s="13"/>
      <c r="AA132" s="13"/>
      <c r="AB132" s="13"/>
      <c r="AC132" s="13"/>
      <c r="AD132" s="13"/>
      <c r="AE132" s="13"/>
      <c r="AT132" s="246" t="s">
        <v>171</v>
      </c>
      <c r="AU132" s="246" t="s">
        <v>85</v>
      </c>
      <c r="AV132" s="13" t="s">
        <v>85</v>
      </c>
      <c r="AW132" s="13" t="s">
        <v>5</v>
      </c>
      <c r="AX132" s="13" t="s">
        <v>76</v>
      </c>
      <c r="AY132" s="246" t="s">
        <v>159</v>
      </c>
    </row>
    <row r="133" s="14" customFormat="1">
      <c r="A133" s="14"/>
      <c r="B133" s="247"/>
      <c r="C133" s="248"/>
      <c r="D133" s="229" t="s">
        <v>171</v>
      </c>
      <c r="E133" s="249" t="s">
        <v>20</v>
      </c>
      <c r="F133" s="250" t="s">
        <v>174</v>
      </c>
      <c r="G133" s="248"/>
      <c r="H133" s="251">
        <v>9051</v>
      </c>
      <c r="I133" s="252"/>
      <c r="J133" s="252"/>
      <c r="K133" s="248"/>
      <c r="L133" s="248"/>
      <c r="M133" s="253"/>
      <c r="N133" s="254"/>
      <c r="O133" s="255"/>
      <c r="P133" s="255"/>
      <c r="Q133" s="255"/>
      <c r="R133" s="255"/>
      <c r="S133" s="255"/>
      <c r="T133" s="255"/>
      <c r="U133" s="255"/>
      <c r="V133" s="255"/>
      <c r="W133" s="255"/>
      <c r="X133" s="256"/>
      <c r="Y133" s="14"/>
      <c r="Z133" s="14"/>
      <c r="AA133" s="14"/>
      <c r="AB133" s="14"/>
      <c r="AC133" s="14"/>
      <c r="AD133" s="14"/>
      <c r="AE133" s="14"/>
      <c r="AT133" s="257" t="s">
        <v>171</v>
      </c>
      <c r="AU133" s="257" t="s">
        <v>85</v>
      </c>
      <c r="AV133" s="14" t="s">
        <v>165</v>
      </c>
      <c r="AW133" s="14" t="s">
        <v>5</v>
      </c>
      <c r="AX133" s="14" t="s">
        <v>83</v>
      </c>
      <c r="AY133" s="257" t="s">
        <v>159</v>
      </c>
    </row>
    <row r="134" s="2" customFormat="1" ht="33" customHeight="1">
      <c r="A134" s="39"/>
      <c r="B134" s="40"/>
      <c r="C134" s="215" t="s">
        <v>233</v>
      </c>
      <c r="D134" s="215" t="s">
        <v>160</v>
      </c>
      <c r="E134" s="216" t="s">
        <v>219</v>
      </c>
      <c r="F134" s="217" t="s">
        <v>220</v>
      </c>
      <c r="G134" s="218" t="s">
        <v>163</v>
      </c>
      <c r="H134" s="219">
        <v>1753</v>
      </c>
      <c r="I134" s="220"/>
      <c r="J134" s="220"/>
      <c r="K134" s="221">
        <f>ROUND(P134*H134,2)</f>
        <v>0</v>
      </c>
      <c r="L134" s="217" t="s">
        <v>164</v>
      </c>
      <c r="M134" s="45"/>
      <c r="N134" s="222" t="s">
        <v>20</v>
      </c>
      <c r="O134" s="223" t="s">
        <v>45</v>
      </c>
      <c r="P134" s="224">
        <f>I134+J134</f>
        <v>0</v>
      </c>
      <c r="Q134" s="224">
        <f>ROUND(I134*H134,2)</f>
        <v>0</v>
      </c>
      <c r="R134" s="224">
        <f>ROUND(J134*H134,2)</f>
        <v>0</v>
      </c>
      <c r="S134" s="85"/>
      <c r="T134" s="225">
        <f>S134*H134</f>
        <v>0</v>
      </c>
      <c r="U134" s="225">
        <v>0</v>
      </c>
      <c r="V134" s="225">
        <f>U134*H134</f>
        <v>0</v>
      </c>
      <c r="W134" s="225">
        <v>0</v>
      </c>
      <c r="X134" s="226">
        <f>W134*H134</f>
        <v>0</v>
      </c>
      <c r="Y134" s="39"/>
      <c r="Z134" s="39"/>
      <c r="AA134" s="39"/>
      <c r="AB134" s="39"/>
      <c r="AC134" s="39"/>
      <c r="AD134" s="39"/>
      <c r="AE134" s="39"/>
      <c r="AR134" s="227" t="s">
        <v>165</v>
      </c>
      <c r="AT134" s="227" t="s">
        <v>160</v>
      </c>
      <c r="AU134" s="227" t="s">
        <v>85</v>
      </c>
      <c r="AY134" s="18" t="s">
        <v>159</v>
      </c>
      <c r="BE134" s="228">
        <f>IF(O134="základní",K134,0)</f>
        <v>0</v>
      </c>
      <c r="BF134" s="228">
        <f>IF(O134="snížená",K134,0)</f>
        <v>0</v>
      </c>
      <c r="BG134" s="228">
        <f>IF(O134="zákl. přenesená",K134,0)</f>
        <v>0</v>
      </c>
      <c r="BH134" s="228">
        <f>IF(O134="sníž. přenesená",K134,0)</f>
        <v>0</v>
      </c>
      <c r="BI134" s="228">
        <f>IF(O134="nulová",K134,0)</f>
        <v>0</v>
      </c>
      <c r="BJ134" s="18" t="s">
        <v>83</v>
      </c>
      <c r="BK134" s="228">
        <f>ROUND(P134*H134,2)</f>
        <v>0</v>
      </c>
      <c r="BL134" s="18" t="s">
        <v>165</v>
      </c>
      <c r="BM134" s="227" t="s">
        <v>390</v>
      </c>
    </row>
    <row r="135" s="2" customFormat="1">
      <c r="A135" s="39"/>
      <c r="B135" s="40"/>
      <c r="C135" s="41"/>
      <c r="D135" s="229" t="s">
        <v>167</v>
      </c>
      <c r="E135" s="41"/>
      <c r="F135" s="230" t="s">
        <v>222</v>
      </c>
      <c r="G135" s="41"/>
      <c r="H135" s="41"/>
      <c r="I135" s="231"/>
      <c r="J135" s="231"/>
      <c r="K135" s="41"/>
      <c r="L135" s="41"/>
      <c r="M135" s="45"/>
      <c r="N135" s="232"/>
      <c r="O135" s="233"/>
      <c r="P135" s="85"/>
      <c r="Q135" s="85"/>
      <c r="R135" s="85"/>
      <c r="S135" s="85"/>
      <c r="T135" s="85"/>
      <c r="U135" s="85"/>
      <c r="V135" s="85"/>
      <c r="W135" s="85"/>
      <c r="X135" s="86"/>
      <c r="Y135" s="39"/>
      <c r="Z135" s="39"/>
      <c r="AA135" s="39"/>
      <c r="AB135" s="39"/>
      <c r="AC135" s="39"/>
      <c r="AD135" s="39"/>
      <c r="AE135" s="39"/>
      <c r="AT135" s="18" t="s">
        <v>167</v>
      </c>
      <c r="AU135" s="18" t="s">
        <v>85</v>
      </c>
    </row>
    <row r="136" s="2" customFormat="1">
      <c r="A136" s="39"/>
      <c r="B136" s="40"/>
      <c r="C136" s="41"/>
      <c r="D136" s="234" t="s">
        <v>169</v>
      </c>
      <c r="E136" s="41"/>
      <c r="F136" s="235" t="s">
        <v>223</v>
      </c>
      <c r="G136" s="41"/>
      <c r="H136" s="41"/>
      <c r="I136" s="231"/>
      <c r="J136" s="231"/>
      <c r="K136" s="41"/>
      <c r="L136" s="41"/>
      <c r="M136" s="45"/>
      <c r="N136" s="232"/>
      <c r="O136" s="233"/>
      <c r="P136" s="85"/>
      <c r="Q136" s="85"/>
      <c r="R136" s="85"/>
      <c r="S136" s="85"/>
      <c r="T136" s="85"/>
      <c r="U136" s="85"/>
      <c r="V136" s="85"/>
      <c r="W136" s="85"/>
      <c r="X136" s="86"/>
      <c r="Y136" s="39"/>
      <c r="Z136" s="39"/>
      <c r="AA136" s="39"/>
      <c r="AB136" s="39"/>
      <c r="AC136" s="39"/>
      <c r="AD136" s="39"/>
      <c r="AE136" s="39"/>
      <c r="AT136" s="18" t="s">
        <v>169</v>
      </c>
      <c r="AU136" s="18" t="s">
        <v>85</v>
      </c>
    </row>
    <row r="137" s="13" customFormat="1">
      <c r="A137" s="13"/>
      <c r="B137" s="236"/>
      <c r="C137" s="237"/>
      <c r="D137" s="229" t="s">
        <v>171</v>
      </c>
      <c r="E137" s="238" t="s">
        <v>20</v>
      </c>
      <c r="F137" s="239" t="s">
        <v>391</v>
      </c>
      <c r="G137" s="237"/>
      <c r="H137" s="240">
        <v>1137</v>
      </c>
      <c r="I137" s="241"/>
      <c r="J137" s="241"/>
      <c r="K137" s="237"/>
      <c r="L137" s="237"/>
      <c r="M137" s="242"/>
      <c r="N137" s="243"/>
      <c r="O137" s="244"/>
      <c r="P137" s="244"/>
      <c r="Q137" s="244"/>
      <c r="R137" s="244"/>
      <c r="S137" s="244"/>
      <c r="T137" s="244"/>
      <c r="U137" s="244"/>
      <c r="V137" s="244"/>
      <c r="W137" s="244"/>
      <c r="X137" s="245"/>
      <c r="Y137" s="13"/>
      <c r="Z137" s="13"/>
      <c r="AA137" s="13"/>
      <c r="AB137" s="13"/>
      <c r="AC137" s="13"/>
      <c r="AD137" s="13"/>
      <c r="AE137" s="13"/>
      <c r="AT137" s="246" t="s">
        <v>171</v>
      </c>
      <c r="AU137" s="246" t="s">
        <v>85</v>
      </c>
      <c r="AV137" s="13" t="s">
        <v>85</v>
      </c>
      <c r="AW137" s="13" t="s">
        <v>5</v>
      </c>
      <c r="AX137" s="13" t="s">
        <v>76</v>
      </c>
      <c r="AY137" s="246" t="s">
        <v>159</v>
      </c>
    </row>
    <row r="138" s="13" customFormat="1">
      <c r="A138" s="13"/>
      <c r="B138" s="236"/>
      <c r="C138" s="237"/>
      <c r="D138" s="229" t="s">
        <v>171</v>
      </c>
      <c r="E138" s="238" t="s">
        <v>20</v>
      </c>
      <c r="F138" s="239" t="s">
        <v>392</v>
      </c>
      <c r="G138" s="237"/>
      <c r="H138" s="240">
        <v>616</v>
      </c>
      <c r="I138" s="241"/>
      <c r="J138" s="241"/>
      <c r="K138" s="237"/>
      <c r="L138" s="237"/>
      <c r="M138" s="242"/>
      <c r="N138" s="243"/>
      <c r="O138" s="244"/>
      <c r="P138" s="244"/>
      <c r="Q138" s="244"/>
      <c r="R138" s="244"/>
      <c r="S138" s="244"/>
      <c r="T138" s="244"/>
      <c r="U138" s="244"/>
      <c r="V138" s="244"/>
      <c r="W138" s="244"/>
      <c r="X138" s="245"/>
      <c r="Y138" s="13"/>
      <c r="Z138" s="13"/>
      <c r="AA138" s="13"/>
      <c r="AB138" s="13"/>
      <c r="AC138" s="13"/>
      <c r="AD138" s="13"/>
      <c r="AE138" s="13"/>
      <c r="AT138" s="246" t="s">
        <v>171</v>
      </c>
      <c r="AU138" s="246" t="s">
        <v>85</v>
      </c>
      <c r="AV138" s="13" t="s">
        <v>85</v>
      </c>
      <c r="AW138" s="13" t="s">
        <v>5</v>
      </c>
      <c r="AX138" s="13" t="s">
        <v>76</v>
      </c>
      <c r="AY138" s="246" t="s">
        <v>159</v>
      </c>
    </row>
    <row r="139" s="14" customFormat="1">
      <c r="A139" s="14"/>
      <c r="B139" s="247"/>
      <c r="C139" s="248"/>
      <c r="D139" s="229" t="s">
        <v>171</v>
      </c>
      <c r="E139" s="249" t="s">
        <v>20</v>
      </c>
      <c r="F139" s="250" t="s">
        <v>174</v>
      </c>
      <c r="G139" s="248"/>
      <c r="H139" s="251">
        <v>1753</v>
      </c>
      <c r="I139" s="252"/>
      <c r="J139" s="252"/>
      <c r="K139" s="248"/>
      <c r="L139" s="248"/>
      <c r="M139" s="253"/>
      <c r="N139" s="254"/>
      <c r="O139" s="255"/>
      <c r="P139" s="255"/>
      <c r="Q139" s="255"/>
      <c r="R139" s="255"/>
      <c r="S139" s="255"/>
      <c r="T139" s="255"/>
      <c r="U139" s="255"/>
      <c r="V139" s="255"/>
      <c r="W139" s="255"/>
      <c r="X139" s="256"/>
      <c r="Y139" s="14"/>
      <c r="Z139" s="14"/>
      <c r="AA139" s="14"/>
      <c r="AB139" s="14"/>
      <c r="AC139" s="14"/>
      <c r="AD139" s="14"/>
      <c r="AE139" s="14"/>
      <c r="AT139" s="257" t="s">
        <v>171</v>
      </c>
      <c r="AU139" s="257" t="s">
        <v>85</v>
      </c>
      <c r="AV139" s="14" t="s">
        <v>165</v>
      </c>
      <c r="AW139" s="14" t="s">
        <v>5</v>
      </c>
      <c r="AX139" s="14" t="s">
        <v>83</v>
      </c>
      <c r="AY139" s="257" t="s">
        <v>159</v>
      </c>
    </row>
    <row r="140" s="2" customFormat="1" ht="37.8" customHeight="1">
      <c r="A140" s="39"/>
      <c r="B140" s="40"/>
      <c r="C140" s="215" t="s">
        <v>240</v>
      </c>
      <c r="D140" s="215" t="s">
        <v>160</v>
      </c>
      <c r="E140" s="216" t="s">
        <v>227</v>
      </c>
      <c r="F140" s="217" t="s">
        <v>228</v>
      </c>
      <c r="G140" s="218" t="s">
        <v>163</v>
      </c>
      <c r="H140" s="219">
        <v>1701</v>
      </c>
      <c r="I140" s="220"/>
      <c r="J140" s="220"/>
      <c r="K140" s="221">
        <f>ROUND(P140*H140,2)</f>
        <v>0</v>
      </c>
      <c r="L140" s="217" t="s">
        <v>164</v>
      </c>
      <c r="M140" s="45"/>
      <c r="N140" s="222" t="s">
        <v>20</v>
      </c>
      <c r="O140" s="223" t="s">
        <v>45</v>
      </c>
      <c r="P140" s="224">
        <f>I140+J140</f>
        <v>0</v>
      </c>
      <c r="Q140" s="224">
        <f>ROUND(I140*H140,2)</f>
        <v>0</v>
      </c>
      <c r="R140" s="224">
        <f>ROUND(J140*H140,2)</f>
        <v>0</v>
      </c>
      <c r="S140" s="85"/>
      <c r="T140" s="225">
        <f>S140*H140</f>
        <v>0</v>
      </c>
      <c r="U140" s="225">
        <v>0</v>
      </c>
      <c r="V140" s="225">
        <f>U140*H140</f>
        <v>0</v>
      </c>
      <c r="W140" s="225">
        <v>0</v>
      </c>
      <c r="X140" s="226">
        <f>W140*H140</f>
        <v>0</v>
      </c>
      <c r="Y140" s="39"/>
      <c r="Z140" s="39"/>
      <c r="AA140" s="39"/>
      <c r="AB140" s="39"/>
      <c r="AC140" s="39"/>
      <c r="AD140" s="39"/>
      <c r="AE140" s="39"/>
      <c r="AR140" s="227" t="s">
        <v>165</v>
      </c>
      <c r="AT140" s="227" t="s">
        <v>160</v>
      </c>
      <c r="AU140" s="227" t="s">
        <v>85</v>
      </c>
      <c r="AY140" s="18" t="s">
        <v>159</v>
      </c>
      <c r="BE140" s="228">
        <f>IF(O140="základní",K140,0)</f>
        <v>0</v>
      </c>
      <c r="BF140" s="228">
        <f>IF(O140="snížená",K140,0)</f>
        <v>0</v>
      </c>
      <c r="BG140" s="228">
        <f>IF(O140="zákl. přenesená",K140,0)</f>
        <v>0</v>
      </c>
      <c r="BH140" s="228">
        <f>IF(O140="sníž. přenesená",K140,0)</f>
        <v>0</v>
      </c>
      <c r="BI140" s="228">
        <f>IF(O140="nulová",K140,0)</f>
        <v>0</v>
      </c>
      <c r="BJ140" s="18" t="s">
        <v>83</v>
      </c>
      <c r="BK140" s="228">
        <f>ROUND(P140*H140,2)</f>
        <v>0</v>
      </c>
      <c r="BL140" s="18" t="s">
        <v>165</v>
      </c>
      <c r="BM140" s="227" t="s">
        <v>393</v>
      </c>
    </row>
    <row r="141" s="2" customFormat="1">
      <c r="A141" s="39"/>
      <c r="B141" s="40"/>
      <c r="C141" s="41"/>
      <c r="D141" s="229" t="s">
        <v>167</v>
      </c>
      <c r="E141" s="41"/>
      <c r="F141" s="230" t="s">
        <v>230</v>
      </c>
      <c r="G141" s="41"/>
      <c r="H141" s="41"/>
      <c r="I141" s="231"/>
      <c r="J141" s="231"/>
      <c r="K141" s="41"/>
      <c r="L141" s="41"/>
      <c r="M141" s="45"/>
      <c r="N141" s="232"/>
      <c r="O141" s="233"/>
      <c r="P141" s="85"/>
      <c r="Q141" s="85"/>
      <c r="R141" s="85"/>
      <c r="S141" s="85"/>
      <c r="T141" s="85"/>
      <c r="U141" s="85"/>
      <c r="V141" s="85"/>
      <c r="W141" s="85"/>
      <c r="X141" s="86"/>
      <c r="Y141" s="39"/>
      <c r="Z141" s="39"/>
      <c r="AA141" s="39"/>
      <c r="AB141" s="39"/>
      <c r="AC141" s="39"/>
      <c r="AD141" s="39"/>
      <c r="AE141" s="39"/>
      <c r="AT141" s="18" t="s">
        <v>167</v>
      </c>
      <c r="AU141" s="18" t="s">
        <v>85</v>
      </c>
    </row>
    <row r="142" s="2" customFormat="1">
      <c r="A142" s="39"/>
      <c r="B142" s="40"/>
      <c r="C142" s="41"/>
      <c r="D142" s="234" t="s">
        <v>169</v>
      </c>
      <c r="E142" s="41"/>
      <c r="F142" s="235" t="s">
        <v>231</v>
      </c>
      <c r="G142" s="41"/>
      <c r="H142" s="41"/>
      <c r="I142" s="231"/>
      <c r="J142" s="231"/>
      <c r="K142" s="41"/>
      <c r="L142" s="41"/>
      <c r="M142" s="45"/>
      <c r="N142" s="232"/>
      <c r="O142" s="233"/>
      <c r="P142" s="85"/>
      <c r="Q142" s="85"/>
      <c r="R142" s="85"/>
      <c r="S142" s="85"/>
      <c r="T142" s="85"/>
      <c r="U142" s="85"/>
      <c r="V142" s="85"/>
      <c r="W142" s="85"/>
      <c r="X142" s="86"/>
      <c r="Y142" s="39"/>
      <c r="Z142" s="39"/>
      <c r="AA142" s="39"/>
      <c r="AB142" s="39"/>
      <c r="AC142" s="39"/>
      <c r="AD142" s="39"/>
      <c r="AE142" s="39"/>
      <c r="AT142" s="18" t="s">
        <v>169</v>
      </c>
      <c r="AU142" s="18" t="s">
        <v>85</v>
      </c>
    </row>
    <row r="143" s="13" customFormat="1">
      <c r="A143" s="13"/>
      <c r="B143" s="236"/>
      <c r="C143" s="237"/>
      <c r="D143" s="229" t="s">
        <v>171</v>
      </c>
      <c r="E143" s="238" t="s">
        <v>20</v>
      </c>
      <c r="F143" s="239" t="s">
        <v>394</v>
      </c>
      <c r="G143" s="237"/>
      <c r="H143" s="240">
        <v>564</v>
      </c>
      <c r="I143" s="241"/>
      <c r="J143" s="241"/>
      <c r="K143" s="237"/>
      <c r="L143" s="237"/>
      <c r="M143" s="242"/>
      <c r="N143" s="243"/>
      <c r="O143" s="244"/>
      <c r="P143" s="244"/>
      <c r="Q143" s="244"/>
      <c r="R143" s="244"/>
      <c r="S143" s="244"/>
      <c r="T143" s="244"/>
      <c r="U143" s="244"/>
      <c r="V143" s="244"/>
      <c r="W143" s="244"/>
      <c r="X143" s="245"/>
      <c r="Y143" s="13"/>
      <c r="Z143" s="13"/>
      <c r="AA143" s="13"/>
      <c r="AB143" s="13"/>
      <c r="AC143" s="13"/>
      <c r="AD143" s="13"/>
      <c r="AE143" s="13"/>
      <c r="AT143" s="246" t="s">
        <v>171</v>
      </c>
      <c r="AU143" s="246" t="s">
        <v>85</v>
      </c>
      <c r="AV143" s="13" t="s">
        <v>85</v>
      </c>
      <c r="AW143" s="13" t="s">
        <v>5</v>
      </c>
      <c r="AX143" s="13" t="s">
        <v>76</v>
      </c>
      <c r="AY143" s="246" t="s">
        <v>159</v>
      </c>
    </row>
    <row r="144" s="13" customFormat="1">
      <c r="A144" s="13"/>
      <c r="B144" s="236"/>
      <c r="C144" s="237"/>
      <c r="D144" s="229" t="s">
        <v>171</v>
      </c>
      <c r="E144" s="238" t="s">
        <v>20</v>
      </c>
      <c r="F144" s="239" t="s">
        <v>395</v>
      </c>
      <c r="G144" s="237"/>
      <c r="H144" s="240">
        <v>1137</v>
      </c>
      <c r="I144" s="241"/>
      <c r="J144" s="241"/>
      <c r="K144" s="237"/>
      <c r="L144" s="237"/>
      <c r="M144" s="242"/>
      <c r="N144" s="243"/>
      <c r="O144" s="244"/>
      <c r="P144" s="244"/>
      <c r="Q144" s="244"/>
      <c r="R144" s="244"/>
      <c r="S144" s="244"/>
      <c r="T144" s="244"/>
      <c r="U144" s="244"/>
      <c r="V144" s="244"/>
      <c r="W144" s="244"/>
      <c r="X144" s="245"/>
      <c r="Y144" s="13"/>
      <c r="Z144" s="13"/>
      <c r="AA144" s="13"/>
      <c r="AB144" s="13"/>
      <c r="AC144" s="13"/>
      <c r="AD144" s="13"/>
      <c r="AE144" s="13"/>
      <c r="AT144" s="246" t="s">
        <v>171</v>
      </c>
      <c r="AU144" s="246" t="s">
        <v>85</v>
      </c>
      <c r="AV144" s="13" t="s">
        <v>85</v>
      </c>
      <c r="AW144" s="13" t="s">
        <v>5</v>
      </c>
      <c r="AX144" s="13" t="s">
        <v>76</v>
      </c>
      <c r="AY144" s="246" t="s">
        <v>159</v>
      </c>
    </row>
    <row r="145" s="14" customFormat="1">
      <c r="A145" s="14"/>
      <c r="B145" s="247"/>
      <c r="C145" s="248"/>
      <c r="D145" s="229" t="s">
        <v>171</v>
      </c>
      <c r="E145" s="249" t="s">
        <v>20</v>
      </c>
      <c r="F145" s="250" t="s">
        <v>174</v>
      </c>
      <c r="G145" s="248"/>
      <c r="H145" s="251">
        <v>1701</v>
      </c>
      <c r="I145" s="252"/>
      <c r="J145" s="252"/>
      <c r="K145" s="248"/>
      <c r="L145" s="248"/>
      <c r="M145" s="253"/>
      <c r="N145" s="254"/>
      <c r="O145" s="255"/>
      <c r="P145" s="255"/>
      <c r="Q145" s="255"/>
      <c r="R145" s="255"/>
      <c r="S145" s="255"/>
      <c r="T145" s="255"/>
      <c r="U145" s="255"/>
      <c r="V145" s="255"/>
      <c r="W145" s="255"/>
      <c r="X145" s="256"/>
      <c r="Y145" s="14"/>
      <c r="Z145" s="14"/>
      <c r="AA145" s="14"/>
      <c r="AB145" s="14"/>
      <c r="AC145" s="14"/>
      <c r="AD145" s="14"/>
      <c r="AE145" s="14"/>
      <c r="AT145" s="257" t="s">
        <v>171</v>
      </c>
      <c r="AU145" s="257" t="s">
        <v>85</v>
      </c>
      <c r="AV145" s="14" t="s">
        <v>165</v>
      </c>
      <c r="AW145" s="14" t="s">
        <v>5</v>
      </c>
      <c r="AX145" s="14" t="s">
        <v>83</v>
      </c>
      <c r="AY145" s="257" t="s">
        <v>159</v>
      </c>
    </row>
    <row r="146" s="2" customFormat="1" ht="33" customHeight="1">
      <c r="A146" s="39"/>
      <c r="B146" s="40"/>
      <c r="C146" s="215" t="s">
        <v>9</v>
      </c>
      <c r="D146" s="215" t="s">
        <v>160</v>
      </c>
      <c r="E146" s="216" t="s">
        <v>241</v>
      </c>
      <c r="F146" s="217" t="s">
        <v>242</v>
      </c>
      <c r="G146" s="218" t="s">
        <v>177</v>
      </c>
      <c r="H146" s="219">
        <v>8181</v>
      </c>
      <c r="I146" s="220"/>
      <c r="J146" s="220"/>
      <c r="K146" s="221">
        <f>ROUND(P146*H146,2)</f>
        <v>0</v>
      </c>
      <c r="L146" s="217" t="s">
        <v>164</v>
      </c>
      <c r="M146" s="45"/>
      <c r="N146" s="222" t="s">
        <v>20</v>
      </c>
      <c r="O146" s="223" t="s">
        <v>45</v>
      </c>
      <c r="P146" s="224">
        <f>I146+J146</f>
        <v>0</v>
      </c>
      <c r="Q146" s="224">
        <f>ROUND(I146*H146,2)</f>
        <v>0</v>
      </c>
      <c r="R146" s="224">
        <f>ROUND(J146*H146,2)</f>
        <v>0</v>
      </c>
      <c r="S146" s="85"/>
      <c r="T146" s="225">
        <f>S146*H146</f>
        <v>0</v>
      </c>
      <c r="U146" s="225">
        <v>0</v>
      </c>
      <c r="V146" s="225">
        <f>U146*H146</f>
        <v>0</v>
      </c>
      <c r="W146" s="225">
        <v>0</v>
      </c>
      <c r="X146" s="226">
        <f>W146*H146</f>
        <v>0</v>
      </c>
      <c r="Y146" s="39"/>
      <c r="Z146" s="39"/>
      <c r="AA146" s="39"/>
      <c r="AB146" s="39"/>
      <c r="AC146" s="39"/>
      <c r="AD146" s="39"/>
      <c r="AE146" s="39"/>
      <c r="AR146" s="227" t="s">
        <v>165</v>
      </c>
      <c r="AT146" s="227" t="s">
        <v>160</v>
      </c>
      <c r="AU146" s="227" t="s">
        <v>85</v>
      </c>
      <c r="AY146" s="18" t="s">
        <v>159</v>
      </c>
      <c r="BE146" s="228">
        <f>IF(O146="základní",K146,0)</f>
        <v>0</v>
      </c>
      <c r="BF146" s="228">
        <f>IF(O146="snížená",K146,0)</f>
        <v>0</v>
      </c>
      <c r="BG146" s="228">
        <f>IF(O146="zákl. přenesená",K146,0)</f>
        <v>0</v>
      </c>
      <c r="BH146" s="228">
        <f>IF(O146="sníž. přenesená",K146,0)</f>
        <v>0</v>
      </c>
      <c r="BI146" s="228">
        <f>IF(O146="nulová",K146,0)</f>
        <v>0</v>
      </c>
      <c r="BJ146" s="18" t="s">
        <v>83</v>
      </c>
      <c r="BK146" s="228">
        <f>ROUND(P146*H146,2)</f>
        <v>0</v>
      </c>
      <c r="BL146" s="18" t="s">
        <v>165</v>
      </c>
      <c r="BM146" s="227" t="s">
        <v>396</v>
      </c>
    </row>
    <row r="147" s="2" customFormat="1">
      <c r="A147" s="39"/>
      <c r="B147" s="40"/>
      <c r="C147" s="41"/>
      <c r="D147" s="229" t="s">
        <v>167</v>
      </c>
      <c r="E147" s="41"/>
      <c r="F147" s="230" t="s">
        <v>244</v>
      </c>
      <c r="G147" s="41"/>
      <c r="H147" s="41"/>
      <c r="I147" s="231"/>
      <c r="J147" s="231"/>
      <c r="K147" s="41"/>
      <c r="L147" s="41"/>
      <c r="M147" s="45"/>
      <c r="N147" s="232"/>
      <c r="O147" s="233"/>
      <c r="P147" s="85"/>
      <c r="Q147" s="85"/>
      <c r="R147" s="85"/>
      <c r="S147" s="85"/>
      <c r="T147" s="85"/>
      <c r="U147" s="85"/>
      <c r="V147" s="85"/>
      <c r="W147" s="85"/>
      <c r="X147" s="86"/>
      <c r="Y147" s="39"/>
      <c r="Z147" s="39"/>
      <c r="AA147" s="39"/>
      <c r="AB147" s="39"/>
      <c r="AC147" s="39"/>
      <c r="AD147" s="39"/>
      <c r="AE147" s="39"/>
      <c r="AT147" s="18" t="s">
        <v>167</v>
      </c>
      <c r="AU147" s="18" t="s">
        <v>85</v>
      </c>
    </row>
    <row r="148" s="2" customFormat="1">
      <c r="A148" s="39"/>
      <c r="B148" s="40"/>
      <c r="C148" s="41"/>
      <c r="D148" s="234" t="s">
        <v>169</v>
      </c>
      <c r="E148" s="41"/>
      <c r="F148" s="235" t="s">
        <v>245</v>
      </c>
      <c r="G148" s="41"/>
      <c r="H148" s="41"/>
      <c r="I148" s="231"/>
      <c r="J148" s="231"/>
      <c r="K148" s="41"/>
      <c r="L148" s="41"/>
      <c r="M148" s="45"/>
      <c r="N148" s="232"/>
      <c r="O148" s="233"/>
      <c r="P148" s="85"/>
      <c r="Q148" s="85"/>
      <c r="R148" s="85"/>
      <c r="S148" s="85"/>
      <c r="T148" s="85"/>
      <c r="U148" s="85"/>
      <c r="V148" s="85"/>
      <c r="W148" s="85"/>
      <c r="X148" s="86"/>
      <c r="Y148" s="39"/>
      <c r="Z148" s="39"/>
      <c r="AA148" s="39"/>
      <c r="AB148" s="39"/>
      <c r="AC148" s="39"/>
      <c r="AD148" s="39"/>
      <c r="AE148" s="39"/>
      <c r="AT148" s="18" t="s">
        <v>169</v>
      </c>
      <c r="AU148" s="18" t="s">
        <v>85</v>
      </c>
    </row>
    <row r="149" s="13" customFormat="1">
      <c r="A149" s="13"/>
      <c r="B149" s="236"/>
      <c r="C149" s="237"/>
      <c r="D149" s="229" t="s">
        <v>171</v>
      </c>
      <c r="E149" s="238" t="s">
        <v>20</v>
      </c>
      <c r="F149" s="239" t="s">
        <v>397</v>
      </c>
      <c r="G149" s="237"/>
      <c r="H149" s="240">
        <v>4770</v>
      </c>
      <c r="I149" s="241"/>
      <c r="J149" s="241"/>
      <c r="K149" s="237"/>
      <c r="L149" s="237"/>
      <c r="M149" s="242"/>
      <c r="N149" s="243"/>
      <c r="O149" s="244"/>
      <c r="P149" s="244"/>
      <c r="Q149" s="244"/>
      <c r="R149" s="244"/>
      <c r="S149" s="244"/>
      <c r="T149" s="244"/>
      <c r="U149" s="244"/>
      <c r="V149" s="244"/>
      <c r="W149" s="244"/>
      <c r="X149" s="245"/>
      <c r="Y149" s="13"/>
      <c r="Z149" s="13"/>
      <c r="AA149" s="13"/>
      <c r="AB149" s="13"/>
      <c r="AC149" s="13"/>
      <c r="AD149" s="13"/>
      <c r="AE149" s="13"/>
      <c r="AT149" s="246" t="s">
        <v>171</v>
      </c>
      <c r="AU149" s="246" t="s">
        <v>85</v>
      </c>
      <c r="AV149" s="13" t="s">
        <v>85</v>
      </c>
      <c r="AW149" s="13" t="s">
        <v>5</v>
      </c>
      <c r="AX149" s="13" t="s">
        <v>76</v>
      </c>
      <c r="AY149" s="246" t="s">
        <v>159</v>
      </c>
    </row>
    <row r="150" s="13" customFormat="1">
      <c r="A150" s="13"/>
      <c r="B150" s="236"/>
      <c r="C150" s="237"/>
      <c r="D150" s="229" t="s">
        <v>171</v>
      </c>
      <c r="E150" s="238" t="s">
        <v>20</v>
      </c>
      <c r="F150" s="239" t="s">
        <v>398</v>
      </c>
      <c r="G150" s="237"/>
      <c r="H150" s="240">
        <v>3411</v>
      </c>
      <c r="I150" s="241"/>
      <c r="J150" s="241"/>
      <c r="K150" s="237"/>
      <c r="L150" s="237"/>
      <c r="M150" s="242"/>
      <c r="N150" s="243"/>
      <c r="O150" s="244"/>
      <c r="P150" s="244"/>
      <c r="Q150" s="244"/>
      <c r="R150" s="244"/>
      <c r="S150" s="244"/>
      <c r="T150" s="244"/>
      <c r="U150" s="244"/>
      <c r="V150" s="244"/>
      <c r="W150" s="244"/>
      <c r="X150" s="245"/>
      <c r="Y150" s="13"/>
      <c r="Z150" s="13"/>
      <c r="AA150" s="13"/>
      <c r="AB150" s="13"/>
      <c r="AC150" s="13"/>
      <c r="AD150" s="13"/>
      <c r="AE150" s="13"/>
      <c r="AT150" s="246" t="s">
        <v>171</v>
      </c>
      <c r="AU150" s="246" t="s">
        <v>85</v>
      </c>
      <c r="AV150" s="13" t="s">
        <v>85</v>
      </c>
      <c r="AW150" s="13" t="s">
        <v>5</v>
      </c>
      <c r="AX150" s="13" t="s">
        <v>76</v>
      </c>
      <c r="AY150" s="246" t="s">
        <v>159</v>
      </c>
    </row>
    <row r="151" s="14" customFormat="1">
      <c r="A151" s="14"/>
      <c r="B151" s="247"/>
      <c r="C151" s="248"/>
      <c r="D151" s="229" t="s">
        <v>171</v>
      </c>
      <c r="E151" s="249" t="s">
        <v>20</v>
      </c>
      <c r="F151" s="250" t="s">
        <v>174</v>
      </c>
      <c r="G151" s="248"/>
      <c r="H151" s="251">
        <v>8181</v>
      </c>
      <c r="I151" s="252"/>
      <c r="J151" s="252"/>
      <c r="K151" s="248"/>
      <c r="L151" s="248"/>
      <c r="M151" s="253"/>
      <c r="N151" s="254"/>
      <c r="O151" s="255"/>
      <c r="P151" s="255"/>
      <c r="Q151" s="255"/>
      <c r="R151" s="255"/>
      <c r="S151" s="255"/>
      <c r="T151" s="255"/>
      <c r="U151" s="255"/>
      <c r="V151" s="255"/>
      <c r="W151" s="255"/>
      <c r="X151" s="256"/>
      <c r="Y151" s="14"/>
      <c r="Z151" s="14"/>
      <c r="AA151" s="14"/>
      <c r="AB151" s="14"/>
      <c r="AC151" s="14"/>
      <c r="AD151" s="14"/>
      <c r="AE151" s="14"/>
      <c r="AT151" s="257" t="s">
        <v>171</v>
      </c>
      <c r="AU151" s="257" t="s">
        <v>85</v>
      </c>
      <c r="AV151" s="14" t="s">
        <v>165</v>
      </c>
      <c r="AW151" s="14" t="s">
        <v>5</v>
      </c>
      <c r="AX151" s="14" t="s">
        <v>83</v>
      </c>
      <c r="AY151" s="257" t="s">
        <v>159</v>
      </c>
    </row>
    <row r="152" s="2" customFormat="1" ht="24.15" customHeight="1">
      <c r="A152" s="39"/>
      <c r="B152" s="40"/>
      <c r="C152" s="215" t="s">
        <v>256</v>
      </c>
      <c r="D152" s="215" t="s">
        <v>160</v>
      </c>
      <c r="E152" s="216" t="s">
        <v>248</v>
      </c>
      <c r="F152" s="217" t="s">
        <v>249</v>
      </c>
      <c r="G152" s="218" t="s">
        <v>177</v>
      </c>
      <c r="H152" s="219">
        <v>4770</v>
      </c>
      <c r="I152" s="220"/>
      <c r="J152" s="220"/>
      <c r="K152" s="221">
        <f>ROUND(P152*H152,2)</f>
        <v>0</v>
      </c>
      <c r="L152" s="217" t="s">
        <v>164</v>
      </c>
      <c r="M152" s="45"/>
      <c r="N152" s="222" t="s">
        <v>20</v>
      </c>
      <c r="O152" s="223" t="s">
        <v>45</v>
      </c>
      <c r="P152" s="224">
        <f>I152+J152</f>
        <v>0</v>
      </c>
      <c r="Q152" s="224">
        <f>ROUND(I152*H152,2)</f>
        <v>0</v>
      </c>
      <c r="R152" s="224">
        <f>ROUND(J152*H152,2)</f>
        <v>0</v>
      </c>
      <c r="S152" s="85"/>
      <c r="T152" s="225">
        <f>S152*H152</f>
        <v>0</v>
      </c>
      <c r="U152" s="225">
        <v>0</v>
      </c>
      <c r="V152" s="225">
        <f>U152*H152</f>
        <v>0</v>
      </c>
      <c r="W152" s="225">
        <v>0</v>
      </c>
      <c r="X152" s="226">
        <f>W152*H152</f>
        <v>0</v>
      </c>
      <c r="Y152" s="39"/>
      <c r="Z152" s="39"/>
      <c r="AA152" s="39"/>
      <c r="AB152" s="39"/>
      <c r="AC152" s="39"/>
      <c r="AD152" s="39"/>
      <c r="AE152" s="39"/>
      <c r="AR152" s="227" t="s">
        <v>165</v>
      </c>
      <c r="AT152" s="227" t="s">
        <v>160</v>
      </c>
      <c r="AU152" s="227" t="s">
        <v>85</v>
      </c>
      <c r="AY152" s="18" t="s">
        <v>159</v>
      </c>
      <c r="BE152" s="228">
        <f>IF(O152="základní",K152,0)</f>
        <v>0</v>
      </c>
      <c r="BF152" s="228">
        <f>IF(O152="snížená",K152,0)</f>
        <v>0</v>
      </c>
      <c r="BG152" s="228">
        <f>IF(O152="zákl. přenesená",K152,0)</f>
        <v>0</v>
      </c>
      <c r="BH152" s="228">
        <f>IF(O152="sníž. přenesená",K152,0)</f>
        <v>0</v>
      </c>
      <c r="BI152" s="228">
        <f>IF(O152="nulová",K152,0)</f>
        <v>0</v>
      </c>
      <c r="BJ152" s="18" t="s">
        <v>83</v>
      </c>
      <c r="BK152" s="228">
        <f>ROUND(P152*H152,2)</f>
        <v>0</v>
      </c>
      <c r="BL152" s="18" t="s">
        <v>165</v>
      </c>
      <c r="BM152" s="227" t="s">
        <v>399</v>
      </c>
    </row>
    <row r="153" s="2" customFormat="1">
      <c r="A153" s="39"/>
      <c r="B153" s="40"/>
      <c r="C153" s="41"/>
      <c r="D153" s="229" t="s">
        <v>167</v>
      </c>
      <c r="E153" s="41"/>
      <c r="F153" s="230" t="s">
        <v>251</v>
      </c>
      <c r="G153" s="41"/>
      <c r="H153" s="41"/>
      <c r="I153" s="231"/>
      <c r="J153" s="231"/>
      <c r="K153" s="41"/>
      <c r="L153" s="41"/>
      <c r="M153" s="45"/>
      <c r="N153" s="232"/>
      <c r="O153" s="233"/>
      <c r="P153" s="85"/>
      <c r="Q153" s="85"/>
      <c r="R153" s="85"/>
      <c r="S153" s="85"/>
      <c r="T153" s="85"/>
      <c r="U153" s="85"/>
      <c r="V153" s="85"/>
      <c r="W153" s="85"/>
      <c r="X153" s="86"/>
      <c r="Y153" s="39"/>
      <c r="Z153" s="39"/>
      <c r="AA153" s="39"/>
      <c r="AB153" s="39"/>
      <c r="AC153" s="39"/>
      <c r="AD153" s="39"/>
      <c r="AE153" s="39"/>
      <c r="AT153" s="18" t="s">
        <v>167</v>
      </c>
      <c r="AU153" s="18" t="s">
        <v>85</v>
      </c>
    </row>
    <row r="154" s="2" customFormat="1">
      <c r="A154" s="39"/>
      <c r="B154" s="40"/>
      <c r="C154" s="41"/>
      <c r="D154" s="234" t="s">
        <v>169</v>
      </c>
      <c r="E154" s="41"/>
      <c r="F154" s="235" t="s">
        <v>252</v>
      </c>
      <c r="G154" s="41"/>
      <c r="H154" s="41"/>
      <c r="I154" s="231"/>
      <c r="J154" s="231"/>
      <c r="K154" s="41"/>
      <c r="L154" s="41"/>
      <c r="M154" s="45"/>
      <c r="N154" s="232"/>
      <c r="O154" s="233"/>
      <c r="P154" s="85"/>
      <c r="Q154" s="85"/>
      <c r="R154" s="85"/>
      <c r="S154" s="85"/>
      <c r="T154" s="85"/>
      <c r="U154" s="85"/>
      <c r="V154" s="85"/>
      <c r="W154" s="85"/>
      <c r="X154" s="86"/>
      <c r="Y154" s="39"/>
      <c r="Z154" s="39"/>
      <c r="AA154" s="39"/>
      <c r="AB154" s="39"/>
      <c r="AC154" s="39"/>
      <c r="AD154" s="39"/>
      <c r="AE154" s="39"/>
      <c r="AT154" s="18" t="s">
        <v>169</v>
      </c>
      <c r="AU154" s="18" t="s">
        <v>85</v>
      </c>
    </row>
    <row r="155" s="13" customFormat="1">
      <c r="A155" s="13"/>
      <c r="B155" s="236"/>
      <c r="C155" s="237"/>
      <c r="D155" s="229" t="s">
        <v>171</v>
      </c>
      <c r="E155" s="238" t="s">
        <v>20</v>
      </c>
      <c r="F155" s="239" t="s">
        <v>400</v>
      </c>
      <c r="G155" s="237"/>
      <c r="H155" s="240">
        <v>4770</v>
      </c>
      <c r="I155" s="241"/>
      <c r="J155" s="241"/>
      <c r="K155" s="237"/>
      <c r="L155" s="237"/>
      <c r="M155" s="242"/>
      <c r="N155" s="243"/>
      <c r="O155" s="244"/>
      <c r="P155" s="244"/>
      <c r="Q155" s="244"/>
      <c r="R155" s="244"/>
      <c r="S155" s="244"/>
      <c r="T155" s="244"/>
      <c r="U155" s="244"/>
      <c r="V155" s="244"/>
      <c r="W155" s="244"/>
      <c r="X155" s="245"/>
      <c r="Y155" s="13"/>
      <c r="Z155" s="13"/>
      <c r="AA155" s="13"/>
      <c r="AB155" s="13"/>
      <c r="AC155" s="13"/>
      <c r="AD155" s="13"/>
      <c r="AE155" s="13"/>
      <c r="AT155" s="246" t="s">
        <v>171</v>
      </c>
      <c r="AU155" s="246" t="s">
        <v>85</v>
      </c>
      <c r="AV155" s="13" t="s">
        <v>85</v>
      </c>
      <c r="AW155" s="13" t="s">
        <v>5</v>
      </c>
      <c r="AX155" s="13" t="s">
        <v>83</v>
      </c>
      <c r="AY155" s="246" t="s">
        <v>159</v>
      </c>
    </row>
    <row r="156" s="12" customFormat="1" ht="22.8" customHeight="1">
      <c r="A156" s="12"/>
      <c r="B156" s="200"/>
      <c r="C156" s="201"/>
      <c r="D156" s="202" t="s">
        <v>75</v>
      </c>
      <c r="E156" s="268" t="s">
        <v>254</v>
      </c>
      <c r="F156" s="268" t="s">
        <v>255</v>
      </c>
      <c r="G156" s="201"/>
      <c r="H156" s="201"/>
      <c r="I156" s="204"/>
      <c r="J156" s="204"/>
      <c r="K156" s="269">
        <f>BK156</f>
        <v>0</v>
      </c>
      <c r="L156" s="201"/>
      <c r="M156" s="206"/>
      <c r="N156" s="207"/>
      <c r="O156" s="208"/>
      <c r="P156" s="208"/>
      <c r="Q156" s="209">
        <f>SUM(Q157:Q159)</f>
        <v>0</v>
      </c>
      <c r="R156" s="209">
        <f>SUM(R157:R159)</f>
        <v>0</v>
      </c>
      <c r="S156" s="208"/>
      <c r="T156" s="210">
        <f>SUM(T157:T159)</f>
        <v>0</v>
      </c>
      <c r="U156" s="208"/>
      <c r="V156" s="210">
        <f>SUM(V157:V159)</f>
        <v>0</v>
      </c>
      <c r="W156" s="208"/>
      <c r="X156" s="211">
        <f>SUM(X157:X159)</f>
        <v>0</v>
      </c>
      <c r="Y156" s="12"/>
      <c r="Z156" s="12"/>
      <c r="AA156" s="12"/>
      <c r="AB156" s="12"/>
      <c r="AC156" s="12"/>
      <c r="AD156" s="12"/>
      <c r="AE156" s="12"/>
      <c r="AR156" s="212" t="s">
        <v>83</v>
      </c>
      <c r="AT156" s="213" t="s">
        <v>75</v>
      </c>
      <c r="AU156" s="213" t="s">
        <v>83</v>
      </c>
      <c r="AY156" s="212" t="s">
        <v>159</v>
      </c>
      <c r="BK156" s="214">
        <f>SUM(BK157:BK159)</f>
        <v>0</v>
      </c>
    </row>
    <row r="157" s="2" customFormat="1">
      <c r="A157" s="39"/>
      <c r="B157" s="40"/>
      <c r="C157" s="215" t="s">
        <v>305</v>
      </c>
      <c r="D157" s="215" t="s">
        <v>160</v>
      </c>
      <c r="E157" s="216" t="s">
        <v>257</v>
      </c>
      <c r="F157" s="217" t="s">
        <v>258</v>
      </c>
      <c r="G157" s="218" t="s">
        <v>259</v>
      </c>
      <c r="H157" s="219">
        <v>6.7939999999999996</v>
      </c>
      <c r="I157" s="220"/>
      <c r="J157" s="220"/>
      <c r="K157" s="221">
        <f>ROUND(P157*H157,2)</f>
        <v>0</v>
      </c>
      <c r="L157" s="217" t="s">
        <v>164</v>
      </c>
      <c r="M157" s="45"/>
      <c r="N157" s="222" t="s">
        <v>20</v>
      </c>
      <c r="O157" s="223" t="s">
        <v>45</v>
      </c>
      <c r="P157" s="224">
        <f>I157+J157</f>
        <v>0</v>
      </c>
      <c r="Q157" s="224">
        <f>ROUND(I157*H157,2)</f>
        <v>0</v>
      </c>
      <c r="R157" s="224">
        <f>ROUND(J157*H157,2)</f>
        <v>0</v>
      </c>
      <c r="S157" s="85"/>
      <c r="T157" s="225">
        <f>S157*H157</f>
        <v>0</v>
      </c>
      <c r="U157" s="225">
        <v>0</v>
      </c>
      <c r="V157" s="225">
        <f>U157*H157</f>
        <v>0</v>
      </c>
      <c r="W157" s="225">
        <v>0</v>
      </c>
      <c r="X157" s="226">
        <f>W157*H157</f>
        <v>0</v>
      </c>
      <c r="Y157" s="39"/>
      <c r="Z157" s="39"/>
      <c r="AA157" s="39"/>
      <c r="AB157" s="39"/>
      <c r="AC157" s="39"/>
      <c r="AD157" s="39"/>
      <c r="AE157" s="39"/>
      <c r="AR157" s="227" t="s">
        <v>165</v>
      </c>
      <c r="AT157" s="227" t="s">
        <v>160</v>
      </c>
      <c r="AU157" s="227" t="s">
        <v>85</v>
      </c>
      <c r="AY157" s="18" t="s">
        <v>159</v>
      </c>
      <c r="BE157" s="228">
        <f>IF(O157="základní",K157,0)</f>
        <v>0</v>
      </c>
      <c r="BF157" s="228">
        <f>IF(O157="snížená",K157,0)</f>
        <v>0</v>
      </c>
      <c r="BG157" s="228">
        <f>IF(O157="zákl. přenesená",K157,0)</f>
        <v>0</v>
      </c>
      <c r="BH157" s="228">
        <f>IF(O157="sníž. přenesená",K157,0)</f>
        <v>0</v>
      </c>
      <c r="BI157" s="228">
        <f>IF(O157="nulová",K157,0)</f>
        <v>0</v>
      </c>
      <c r="BJ157" s="18" t="s">
        <v>83</v>
      </c>
      <c r="BK157" s="228">
        <f>ROUND(P157*H157,2)</f>
        <v>0</v>
      </c>
      <c r="BL157" s="18" t="s">
        <v>165</v>
      </c>
      <c r="BM157" s="227" t="s">
        <v>401</v>
      </c>
    </row>
    <row r="158" s="2" customFormat="1">
      <c r="A158" s="39"/>
      <c r="B158" s="40"/>
      <c r="C158" s="41"/>
      <c r="D158" s="229" t="s">
        <v>167</v>
      </c>
      <c r="E158" s="41"/>
      <c r="F158" s="230" t="s">
        <v>261</v>
      </c>
      <c r="G158" s="41"/>
      <c r="H158" s="41"/>
      <c r="I158" s="231"/>
      <c r="J158" s="231"/>
      <c r="K158" s="41"/>
      <c r="L158" s="41"/>
      <c r="M158" s="45"/>
      <c r="N158" s="232"/>
      <c r="O158" s="233"/>
      <c r="P158" s="85"/>
      <c r="Q158" s="85"/>
      <c r="R158" s="85"/>
      <c r="S158" s="85"/>
      <c r="T158" s="85"/>
      <c r="U158" s="85"/>
      <c r="V158" s="85"/>
      <c r="W158" s="85"/>
      <c r="X158" s="86"/>
      <c r="Y158" s="39"/>
      <c r="Z158" s="39"/>
      <c r="AA158" s="39"/>
      <c r="AB158" s="39"/>
      <c r="AC158" s="39"/>
      <c r="AD158" s="39"/>
      <c r="AE158" s="39"/>
      <c r="AT158" s="18" t="s">
        <v>167</v>
      </c>
      <c r="AU158" s="18" t="s">
        <v>85</v>
      </c>
    </row>
    <row r="159" s="2" customFormat="1">
      <c r="A159" s="39"/>
      <c r="B159" s="40"/>
      <c r="C159" s="41"/>
      <c r="D159" s="234" t="s">
        <v>169</v>
      </c>
      <c r="E159" s="41"/>
      <c r="F159" s="235" t="s">
        <v>262</v>
      </c>
      <c r="G159" s="41"/>
      <c r="H159" s="41"/>
      <c r="I159" s="231"/>
      <c r="J159" s="231"/>
      <c r="K159" s="41"/>
      <c r="L159" s="41"/>
      <c r="M159" s="45"/>
      <c r="N159" s="270"/>
      <c r="O159" s="271"/>
      <c r="P159" s="272"/>
      <c r="Q159" s="272"/>
      <c r="R159" s="272"/>
      <c r="S159" s="272"/>
      <c r="T159" s="272"/>
      <c r="U159" s="272"/>
      <c r="V159" s="272"/>
      <c r="W159" s="272"/>
      <c r="X159" s="273"/>
      <c r="Y159" s="39"/>
      <c r="Z159" s="39"/>
      <c r="AA159" s="39"/>
      <c r="AB159" s="39"/>
      <c r="AC159" s="39"/>
      <c r="AD159" s="39"/>
      <c r="AE159" s="39"/>
      <c r="AT159" s="18" t="s">
        <v>169</v>
      </c>
      <c r="AU159" s="18" t="s">
        <v>85</v>
      </c>
    </row>
    <row r="160" s="2" customFormat="1" ht="6.96" customHeight="1">
      <c r="A160" s="39"/>
      <c r="B160" s="60"/>
      <c r="C160" s="61"/>
      <c r="D160" s="61"/>
      <c r="E160" s="61"/>
      <c r="F160" s="61"/>
      <c r="G160" s="61"/>
      <c r="H160" s="61"/>
      <c r="I160" s="61"/>
      <c r="J160" s="61"/>
      <c r="K160" s="61"/>
      <c r="L160" s="61"/>
      <c r="M160" s="45"/>
      <c r="N160" s="39"/>
      <c r="P160" s="39"/>
      <c r="Q160" s="39"/>
      <c r="R160" s="39"/>
      <c r="S160" s="39"/>
      <c r="T160" s="39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</row>
  </sheetData>
  <sheetProtection sheet="1" autoFilter="0" formatColumns="0" formatRows="0" objects="1" scenarios="1" spinCount="100000" saltValue="I6j4dCUJ40K7jsVKg5/vaO3I1DzpfeKTj5jlpwTkjNEo6X81cZnYbEWP+DJukLhknf5AdDFiP6lMQXtOU6dwfw==" hashValue="vY6V5bwJlhmewI/TaZbXMdbpEFZd99vOAzdlhDEiptN9pd4Bn5GYgbvJF1qDGFntv6epiH6twCte/zB5cr8LNw==" algorithmName="SHA-512" password="CC35"/>
  <autoFilter ref="C89:L159"/>
  <mergeCells count="12">
    <mergeCell ref="E7:H7"/>
    <mergeCell ref="E9:H9"/>
    <mergeCell ref="E11:H11"/>
    <mergeCell ref="E20:H20"/>
    <mergeCell ref="E29:H29"/>
    <mergeCell ref="E52:H52"/>
    <mergeCell ref="E54:H54"/>
    <mergeCell ref="E56:H56"/>
    <mergeCell ref="E78:H78"/>
    <mergeCell ref="E80:H80"/>
    <mergeCell ref="E82:H82"/>
    <mergeCell ref="M2:Z2"/>
  </mergeCells>
  <hyperlinks>
    <hyperlink ref="F94" r:id="rId1" display="https://podminky.urs.cz/item/CS_URS_2025_01/171103211"/>
    <hyperlink ref="F101" r:id="rId2" display="https://podminky.urs.cz/item/CS_URS_2025_01/171151101"/>
    <hyperlink ref="F107" r:id="rId3" display="https://podminky.urs.cz/item/CS_URS_2025_01/181451121"/>
    <hyperlink ref="F110" r:id="rId4" display="https://podminky.urs.cz/item/CS_URS_2025_01/181451122"/>
    <hyperlink ref="F118" r:id="rId5" display="https://podminky.urs.cz/item/CS_URS_2025_01/291211111"/>
    <hyperlink ref="F125" r:id="rId6" display="https://podminky.urs.cz/item/CS_URS_2025_01/113151111"/>
    <hyperlink ref="F130" r:id="rId7" display="https://podminky.urs.cz/item/CS_URS_2025_01/121151123"/>
    <hyperlink ref="F136" r:id="rId8" display="https://podminky.urs.cz/item/CS_URS_2025_01/122151106"/>
    <hyperlink ref="F142" r:id="rId9" display="https://podminky.urs.cz/item/CS_URS_2025_01/162351104"/>
    <hyperlink ref="F148" r:id="rId10" display="https://podminky.urs.cz/item/CS_URS_2025_01/181351113"/>
    <hyperlink ref="F154" r:id="rId11" display="https://podminky.urs.cz/item/CS_URS_2025_01/182351133"/>
    <hyperlink ref="F159" r:id="rId12" display="https://podminky.urs.cz/item/CS_URS_2025_01/998321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3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8" t="s">
        <v>111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21"/>
      <c r="AT3" s="18" t="s">
        <v>85</v>
      </c>
    </row>
    <row r="4" s="1" customFormat="1" ht="24.96" customHeight="1">
      <c r="B4" s="21"/>
      <c r="D4" s="143" t="s">
        <v>124</v>
      </c>
      <c r="M4" s="21"/>
      <c r="N4" s="144" t="s">
        <v>11</v>
      </c>
      <c r="AT4" s="18" t="s">
        <v>4</v>
      </c>
    </row>
    <row r="5" s="1" customFormat="1" ht="6.96" customHeight="1">
      <c r="B5" s="21"/>
      <c r="M5" s="21"/>
    </row>
    <row r="6" s="1" customFormat="1" ht="12" customHeight="1">
      <c r="B6" s="21"/>
      <c r="D6" s="145" t="s">
        <v>17</v>
      </c>
      <c r="M6" s="21"/>
    </row>
    <row r="7" s="1" customFormat="1" ht="26.25" customHeight="1">
      <c r="B7" s="21"/>
      <c r="E7" s="146" t="str">
        <f>'Rekapitulace stavby'!K6</f>
        <v>Dyje, Drnholec - Nový Přerov, km 79,560 - 85,534, dosypání koruny LB, PB hráze</v>
      </c>
      <c r="F7" s="145"/>
      <c r="G7" s="145"/>
      <c r="H7" s="145"/>
      <c r="M7" s="21"/>
    </row>
    <row r="8" s="1" customFormat="1" ht="12" customHeight="1">
      <c r="B8" s="21"/>
      <c r="D8" s="145" t="s">
        <v>125</v>
      </c>
      <c r="M8" s="21"/>
    </row>
    <row r="9" s="2" customFormat="1" ht="16.5" customHeight="1">
      <c r="A9" s="39"/>
      <c r="B9" s="45"/>
      <c r="C9" s="39"/>
      <c r="D9" s="39"/>
      <c r="E9" s="146" t="s">
        <v>402</v>
      </c>
      <c r="F9" s="39"/>
      <c r="G9" s="39"/>
      <c r="H9" s="39"/>
      <c r="I9" s="39"/>
      <c r="J9" s="39"/>
      <c r="K9" s="39"/>
      <c r="L9" s="39"/>
      <c r="M9" s="147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5" t="s">
        <v>127</v>
      </c>
      <c r="E10" s="39"/>
      <c r="F10" s="39"/>
      <c r="G10" s="39"/>
      <c r="H10" s="39"/>
      <c r="I10" s="39"/>
      <c r="J10" s="39"/>
      <c r="K10" s="39"/>
      <c r="L10" s="39"/>
      <c r="M10" s="147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8" t="s">
        <v>403</v>
      </c>
      <c r="F11" s="39"/>
      <c r="G11" s="39"/>
      <c r="H11" s="39"/>
      <c r="I11" s="39"/>
      <c r="J11" s="39"/>
      <c r="K11" s="39"/>
      <c r="L11" s="39"/>
      <c r="M11" s="147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147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5" t="s">
        <v>19</v>
      </c>
      <c r="E13" s="39"/>
      <c r="F13" s="136" t="s">
        <v>20</v>
      </c>
      <c r="G13" s="39"/>
      <c r="H13" s="39"/>
      <c r="I13" s="145" t="s">
        <v>21</v>
      </c>
      <c r="J13" s="136" t="s">
        <v>20</v>
      </c>
      <c r="K13" s="39"/>
      <c r="L13" s="39"/>
      <c r="M13" s="147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5" t="s">
        <v>22</v>
      </c>
      <c r="E14" s="39"/>
      <c r="F14" s="136" t="s">
        <v>23</v>
      </c>
      <c r="G14" s="39"/>
      <c r="H14" s="39"/>
      <c r="I14" s="145" t="s">
        <v>24</v>
      </c>
      <c r="J14" s="149" t="str">
        <f>'Rekapitulace stavby'!AN8</f>
        <v>29. 1. 2025</v>
      </c>
      <c r="K14" s="39"/>
      <c r="L14" s="39"/>
      <c r="M14" s="147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147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5" t="s">
        <v>26</v>
      </c>
      <c r="E16" s="39"/>
      <c r="F16" s="39"/>
      <c r="G16" s="39"/>
      <c r="H16" s="39"/>
      <c r="I16" s="145" t="s">
        <v>27</v>
      </c>
      <c r="J16" s="136" t="s">
        <v>28</v>
      </c>
      <c r="K16" s="39"/>
      <c r="L16" s="39"/>
      <c r="M16" s="147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6" t="s">
        <v>29</v>
      </c>
      <c r="F17" s="39"/>
      <c r="G17" s="39"/>
      <c r="H17" s="39"/>
      <c r="I17" s="145" t="s">
        <v>30</v>
      </c>
      <c r="J17" s="136" t="s">
        <v>20</v>
      </c>
      <c r="K17" s="39"/>
      <c r="L17" s="39"/>
      <c r="M17" s="147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147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5" t="s">
        <v>31</v>
      </c>
      <c r="E19" s="39"/>
      <c r="F19" s="39"/>
      <c r="G19" s="39"/>
      <c r="H19" s="39"/>
      <c r="I19" s="145" t="s">
        <v>27</v>
      </c>
      <c r="J19" s="34" t="str">
        <f>'Rekapitulace stavby'!AN13</f>
        <v>Vyplň údaj</v>
      </c>
      <c r="K19" s="39"/>
      <c r="L19" s="39"/>
      <c r="M19" s="147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6"/>
      <c r="G20" s="136"/>
      <c r="H20" s="136"/>
      <c r="I20" s="145" t="s">
        <v>30</v>
      </c>
      <c r="J20" s="34" t="str">
        <f>'Rekapitulace stavby'!AN14</f>
        <v>Vyplň údaj</v>
      </c>
      <c r="K20" s="39"/>
      <c r="L20" s="39"/>
      <c r="M20" s="147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147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5" t="s">
        <v>33</v>
      </c>
      <c r="E22" s="39"/>
      <c r="F22" s="39"/>
      <c r="G22" s="39"/>
      <c r="H22" s="39"/>
      <c r="I22" s="145" t="s">
        <v>27</v>
      </c>
      <c r="J22" s="136" t="s">
        <v>20</v>
      </c>
      <c r="K22" s="39"/>
      <c r="L22" s="39"/>
      <c r="M22" s="147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6" t="s">
        <v>34</v>
      </c>
      <c r="F23" s="39"/>
      <c r="G23" s="39"/>
      <c r="H23" s="39"/>
      <c r="I23" s="145" t="s">
        <v>30</v>
      </c>
      <c r="J23" s="136" t="s">
        <v>20</v>
      </c>
      <c r="K23" s="39"/>
      <c r="L23" s="39"/>
      <c r="M23" s="147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147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5" t="s">
        <v>35</v>
      </c>
      <c r="E25" s="39"/>
      <c r="F25" s="39"/>
      <c r="G25" s="39"/>
      <c r="H25" s="39"/>
      <c r="I25" s="145" t="s">
        <v>27</v>
      </c>
      <c r="J25" s="136" t="s">
        <v>36</v>
      </c>
      <c r="K25" s="39"/>
      <c r="L25" s="39"/>
      <c r="M25" s="147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6" t="s">
        <v>37</v>
      </c>
      <c r="F26" s="39"/>
      <c r="G26" s="39"/>
      <c r="H26" s="39"/>
      <c r="I26" s="145" t="s">
        <v>30</v>
      </c>
      <c r="J26" s="136" t="s">
        <v>20</v>
      </c>
      <c r="K26" s="39"/>
      <c r="L26" s="39"/>
      <c r="M26" s="147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147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5" t="s">
        <v>38</v>
      </c>
      <c r="E28" s="39"/>
      <c r="F28" s="39"/>
      <c r="G28" s="39"/>
      <c r="H28" s="39"/>
      <c r="I28" s="39"/>
      <c r="J28" s="39"/>
      <c r="K28" s="39"/>
      <c r="L28" s="39"/>
      <c r="M28" s="147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0"/>
      <c r="B29" s="151"/>
      <c r="C29" s="150"/>
      <c r="D29" s="150"/>
      <c r="E29" s="152" t="s">
        <v>20</v>
      </c>
      <c r="F29" s="152"/>
      <c r="G29" s="152"/>
      <c r="H29" s="152"/>
      <c r="I29" s="150"/>
      <c r="J29" s="150"/>
      <c r="K29" s="150"/>
      <c r="L29" s="150"/>
      <c r="M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147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4"/>
      <c r="E31" s="154"/>
      <c r="F31" s="154"/>
      <c r="G31" s="154"/>
      <c r="H31" s="154"/>
      <c r="I31" s="154"/>
      <c r="J31" s="154"/>
      <c r="K31" s="154"/>
      <c r="L31" s="154"/>
      <c r="M31" s="147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>
      <c r="A32" s="39"/>
      <c r="B32" s="45"/>
      <c r="C32" s="39"/>
      <c r="D32" s="39"/>
      <c r="E32" s="145" t="s">
        <v>129</v>
      </c>
      <c r="F32" s="39"/>
      <c r="G32" s="39"/>
      <c r="H32" s="39"/>
      <c r="I32" s="39"/>
      <c r="J32" s="39"/>
      <c r="K32" s="155">
        <f>I65</f>
        <v>0</v>
      </c>
      <c r="L32" s="39"/>
      <c r="M32" s="147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>
      <c r="A33" s="39"/>
      <c r="B33" s="45"/>
      <c r="C33" s="39"/>
      <c r="D33" s="39"/>
      <c r="E33" s="145" t="s">
        <v>130</v>
      </c>
      <c r="F33" s="39"/>
      <c r="G33" s="39"/>
      <c r="H33" s="39"/>
      <c r="I33" s="39"/>
      <c r="J33" s="39"/>
      <c r="K33" s="155">
        <f>J65</f>
        <v>0</v>
      </c>
      <c r="L33" s="39"/>
      <c r="M33" s="147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56" t="s">
        <v>40</v>
      </c>
      <c r="E34" s="39"/>
      <c r="F34" s="39"/>
      <c r="G34" s="39"/>
      <c r="H34" s="39"/>
      <c r="I34" s="39"/>
      <c r="J34" s="39"/>
      <c r="K34" s="157">
        <f>ROUND(K90, 2)</f>
        <v>0</v>
      </c>
      <c r="L34" s="39"/>
      <c r="M34" s="147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54"/>
      <c r="E35" s="154"/>
      <c r="F35" s="154"/>
      <c r="G35" s="154"/>
      <c r="H35" s="154"/>
      <c r="I35" s="154"/>
      <c r="J35" s="154"/>
      <c r="K35" s="154"/>
      <c r="L35" s="154"/>
      <c r="M35" s="147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58" t="s">
        <v>42</v>
      </c>
      <c r="G36" s="39"/>
      <c r="H36" s="39"/>
      <c r="I36" s="158" t="s">
        <v>41</v>
      </c>
      <c r="J36" s="39"/>
      <c r="K36" s="158" t="s">
        <v>43</v>
      </c>
      <c r="L36" s="39"/>
      <c r="M36" s="147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59" t="s">
        <v>44</v>
      </c>
      <c r="E37" s="145" t="s">
        <v>45</v>
      </c>
      <c r="F37" s="155">
        <f>ROUND((SUM(BE90:BE160)),  2)</f>
        <v>0</v>
      </c>
      <c r="G37" s="39"/>
      <c r="H37" s="39"/>
      <c r="I37" s="160">
        <v>0.20999999999999999</v>
      </c>
      <c r="J37" s="39"/>
      <c r="K37" s="155">
        <f>ROUND(((SUM(BE90:BE160))*I37),  2)</f>
        <v>0</v>
      </c>
      <c r="L37" s="39"/>
      <c r="M37" s="147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45" t="s">
        <v>46</v>
      </c>
      <c r="F38" s="155">
        <f>ROUND((SUM(BF90:BF160)),  2)</f>
        <v>0</v>
      </c>
      <c r="G38" s="39"/>
      <c r="H38" s="39"/>
      <c r="I38" s="160">
        <v>0.12</v>
      </c>
      <c r="J38" s="39"/>
      <c r="K38" s="155">
        <f>ROUND(((SUM(BF90:BF160))*I38),  2)</f>
        <v>0</v>
      </c>
      <c r="L38" s="39"/>
      <c r="M38" s="147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5" t="s">
        <v>47</v>
      </c>
      <c r="F39" s="155">
        <f>ROUND((SUM(BG90:BG160)),  2)</f>
        <v>0</v>
      </c>
      <c r="G39" s="39"/>
      <c r="H39" s="39"/>
      <c r="I39" s="160">
        <v>0.20999999999999999</v>
      </c>
      <c r="J39" s="39"/>
      <c r="K39" s="155">
        <f>0</f>
        <v>0</v>
      </c>
      <c r="L39" s="39"/>
      <c r="M39" s="147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45" t="s">
        <v>48</v>
      </c>
      <c r="F40" s="155">
        <f>ROUND((SUM(BH90:BH160)),  2)</f>
        <v>0</v>
      </c>
      <c r="G40" s="39"/>
      <c r="H40" s="39"/>
      <c r="I40" s="160">
        <v>0.12</v>
      </c>
      <c r="J40" s="39"/>
      <c r="K40" s="155">
        <f>0</f>
        <v>0</v>
      </c>
      <c r="L40" s="39"/>
      <c r="M40" s="147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45" t="s">
        <v>49</v>
      </c>
      <c r="F41" s="155">
        <f>ROUND((SUM(BI90:BI160)),  2)</f>
        <v>0</v>
      </c>
      <c r="G41" s="39"/>
      <c r="H41" s="39"/>
      <c r="I41" s="160">
        <v>0</v>
      </c>
      <c r="J41" s="39"/>
      <c r="K41" s="155">
        <f>0</f>
        <v>0</v>
      </c>
      <c r="L41" s="39"/>
      <c r="M41" s="147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147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1"/>
      <c r="D43" s="162" t="s">
        <v>50</v>
      </c>
      <c r="E43" s="163"/>
      <c r="F43" s="163"/>
      <c r="G43" s="164" t="s">
        <v>51</v>
      </c>
      <c r="H43" s="165" t="s">
        <v>52</v>
      </c>
      <c r="I43" s="163"/>
      <c r="J43" s="163"/>
      <c r="K43" s="166">
        <f>SUM(K34:K41)</f>
        <v>0</v>
      </c>
      <c r="L43" s="167"/>
      <c r="M43" s="147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69"/>
      <c r="M44" s="147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8" s="2" customFormat="1" ht="6.96" customHeight="1">
      <c r="A48" s="39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71"/>
      <c r="M48" s="147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24.96" customHeight="1">
      <c r="A49" s="39"/>
      <c r="B49" s="40"/>
      <c r="C49" s="24" t="s">
        <v>131</v>
      </c>
      <c r="D49" s="41"/>
      <c r="E49" s="41"/>
      <c r="F49" s="41"/>
      <c r="G49" s="41"/>
      <c r="H49" s="41"/>
      <c r="I49" s="41"/>
      <c r="J49" s="41"/>
      <c r="K49" s="41"/>
      <c r="L49" s="41"/>
      <c r="M49" s="147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6.96" customHeight="1">
      <c r="A50" s="39"/>
      <c r="B50" s="40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147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17</v>
      </c>
      <c r="D51" s="41"/>
      <c r="E51" s="41"/>
      <c r="F51" s="41"/>
      <c r="G51" s="41"/>
      <c r="H51" s="41"/>
      <c r="I51" s="41"/>
      <c r="J51" s="41"/>
      <c r="K51" s="41"/>
      <c r="L51" s="41"/>
      <c r="M51" s="147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26.25" customHeight="1">
      <c r="A52" s="39"/>
      <c r="B52" s="40"/>
      <c r="C52" s="41"/>
      <c r="D52" s="41"/>
      <c r="E52" s="172" t="str">
        <f>E7</f>
        <v>Dyje, Drnholec - Nový Přerov, km 79,560 - 85,534, dosypání koruny LB, PB hráze</v>
      </c>
      <c r="F52" s="33"/>
      <c r="G52" s="33"/>
      <c r="H52" s="33"/>
      <c r="I52" s="41"/>
      <c r="J52" s="41"/>
      <c r="K52" s="41"/>
      <c r="L52" s="41"/>
      <c r="M52" s="147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1" customFormat="1" ht="12" customHeight="1">
      <c r="B53" s="22"/>
      <c r="C53" s="33" t="s">
        <v>125</v>
      </c>
      <c r="D53" s="23"/>
      <c r="E53" s="23"/>
      <c r="F53" s="23"/>
      <c r="G53" s="23"/>
      <c r="H53" s="23"/>
      <c r="I53" s="23"/>
      <c r="J53" s="23"/>
      <c r="K53" s="23"/>
      <c r="L53" s="23"/>
      <c r="M53" s="21"/>
    </row>
    <row r="54" s="2" customFormat="1" ht="16.5" customHeight="1">
      <c r="A54" s="39"/>
      <c r="B54" s="40"/>
      <c r="C54" s="41"/>
      <c r="D54" s="41"/>
      <c r="E54" s="172" t="s">
        <v>402</v>
      </c>
      <c r="F54" s="41"/>
      <c r="G54" s="41"/>
      <c r="H54" s="41"/>
      <c r="I54" s="41"/>
      <c r="J54" s="41"/>
      <c r="K54" s="41"/>
      <c r="L54" s="41"/>
      <c r="M54" s="147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2" customHeight="1">
      <c r="A55" s="39"/>
      <c r="B55" s="40"/>
      <c r="C55" s="33" t="s">
        <v>127</v>
      </c>
      <c r="D55" s="41"/>
      <c r="E55" s="41"/>
      <c r="F55" s="41"/>
      <c r="G55" s="41"/>
      <c r="H55" s="41"/>
      <c r="I55" s="41"/>
      <c r="J55" s="41"/>
      <c r="K55" s="41"/>
      <c r="L55" s="41"/>
      <c r="M55" s="147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6.5" customHeight="1">
      <c r="A56" s="39"/>
      <c r="B56" s="40"/>
      <c r="C56" s="41"/>
      <c r="D56" s="41"/>
      <c r="E56" s="70" t="str">
        <f>E11</f>
        <v>3058-19-04-1 - SO04 - HSV</v>
      </c>
      <c r="F56" s="41"/>
      <c r="G56" s="41"/>
      <c r="H56" s="41"/>
      <c r="I56" s="41"/>
      <c r="J56" s="41"/>
      <c r="K56" s="41"/>
      <c r="L56" s="41"/>
      <c r="M56" s="147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147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2" customHeight="1">
      <c r="A58" s="39"/>
      <c r="B58" s="40"/>
      <c r="C58" s="33" t="s">
        <v>22</v>
      </c>
      <c r="D58" s="41"/>
      <c r="E58" s="41"/>
      <c r="F58" s="28" t="str">
        <f>F14</f>
        <v xml:space="preserve"> </v>
      </c>
      <c r="G58" s="41"/>
      <c r="H58" s="41"/>
      <c r="I58" s="33" t="s">
        <v>24</v>
      </c>
      <c r="J58" s="73" t="str">
        <f>IF(J14="","",J14)</f>
        <v>29. 1. 2025</v>
      </c>
      <c r="K58" s="41"/>
      <c r="L58" s="41"/>
      <c r="M58" s="147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6.96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147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5.15" customHeight="1">
      <c r="A60" s="39"/>
      <c r="B60" s="40"/>
      <c r="C60" s="33" t="s">
        <v>26</v>
      </c>
      <c r="D60" s="41"/>
      <c r="E60" s="41"/>
      <c r="F60" s="28" t="str">
        <f>E17</f>
        <v>Povodí Moravy, s.p.</v>
      </c>
      <c r="G60" s="41"/>
      <c r="H60" s="41"/>
      <c r="I60" s="33" t="s">
        <v>33</v>
      </c>
      <c r="J60" s="37" t="str">
        <f>E23</f>
        <v>Ing. Pavel Prokop</v>
      </c>
      <c r="K60" s="41"/>
      <c r="L60" s="41"/>
      <c r="M60" s="147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5.65" customHeight="1">
      <c r="A61" s="39"/>
      <c r="B61" s="40"/>
      <c r="C61" s="33" t="s">
        <v>31</v>
      </c>
      <c r="D61" s="41"/>
      <c r="E61" s="41"/>
      <c r="F61" s="28" t="str">
        <f>IF(E20="","",E20)</f>
        <v>Vyplň údaj</v>
      </c>
      <c r="G61" s="41"/>
      <c r="H61" s="41"/>
      <c r="I61" s="33" t="s">
        <v>35</v>
      </c>
      <c r="J61" s="37" t="str">
        <f>E26</f>
        <v>Agroprojekt PSO, s.r.o.</v>
      </c>
      <c r="K61" s="41"/>
      <c r="L61" s="41"/>
      <c r="M61" s="147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147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9.28" customHeight="1">
      <c r="A63" s="39"/>
      <c r="B63" s="40"/>
      <c r="C63" s="173" t="s">
        <v>132</v>
      </c>
      <c r="D63" s="174"/>
      <c r="E63" s="174"/>
      <c r="F63" s="174"/>
      <c r="G63" s="174"/>
      <c r="H63" s="174"/>
      <c r="I63" s="175" t="s">
        <v>133</v>
      </c>
      <c r="J63" s="175" t="s">
        <v>134</v>
      </c>
      <c r="K63" s="175" t="s">
        <v>135</v>
      </c>
      <c r="L63" s="174"/>
      <c r="M63" s="147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10.32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147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22.8" customHeight="1">
      <c r="A65" s="39"/>
      <c r="B65" s="40"/>
      <c r="C65" s="176" t="s">
        <v>74</v>
      </c>
      <c r="D65" s="41"/>
      <c r="E65" s="41"/>
      <c r="F65" s="41"/>
      <c r="G65" s="41"/>
      <c r="H65" s="41"/>
      <c r="I65" s="103">
        <f>Q90</f>
        <v>0</v>
      </c>
      <c r="J65" s="103">
        <f>R90</f>
        <v>0</v>
      </c>
      <c r="K65" s="103">
        <f>K90</f>
        <v>0</v>
      </c>
      <c r="L65" s="41"/>
      <c r="M65" s="147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  <c r="AU65" s="18" t="s">
        <v>136</v>
      </c>
    </row>
    <row r="66" s="9" customFormat="1" ht="24.96" customHeight="1">
      <c r="A66" s="9"/>
      <c r="B66" s="177"/>
      <c r="C66" s="178"/>
      <c r="D66" s="179" t="s">
        <v>137</v>
      </c>
      <c r="E66" s="180"/>
      <c r="F66" s="180"/>
      <c r="G66" s="180"/>
      <c r="H66" s="180"/>
      <c r="I66" s="181">
        <f>Q91</f>
        <v>0</v>
      </c>
      <c r="J66" s="181">
        <f>R91</f>
        <v>0</v>
      </c>
      <c r="K66" s="181">
        <f>K91</f>
        <v>0</v>
      </c>
      <c r="L66" s="178"/>
      <c r="M66" s="182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3"/>
      <c r="C67" s="128"/>
      <c r="D67" s="184" t="s">
        <v>138</v>
      </c>
      <c r="E67" s="185"/>
      <c r="F67" s="185"/>
      <c r="G67" s="185"/>
      <c r="H67" s="185"/>
      <c r="I67" s="186">
        <f>Q122</f>
        <v>0</v>
      </c>
      <c r="J67" s="186">
        <f>R122</f>
        <v>0</v>
      </c>
      <c r="K67" s="186">
        <f>K122</f>
        <v>0</v>
      </c>
      <c r="L67" s="128"/>
      <c r="M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8"/>
      <c r="D68" s="184" t="s">
        <v>139</v>
      </c>
      <c r="E68" s="185"/>
      <c r="F68" s="185"/>
      <c r="G68" s="185"/>
      <c r="H68" s="185"/>
      <c r="I68" s="186">
        <f>Q157</f>
        <v>0</v>
      </c>
      <c r="J68" s="186">
        <f>R157</f>
        <v>0</v>
      </c>
      <c r="K68" s="186">
        <f>K157</f>
        <v>0</v>
      </c>
      <c r="L68" s="128"/>
      <c r="M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41"/>
      <c r="M69" s="147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61"/>
      <c r="M70" s="147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63"/>
      <c r="M74" s="147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140</v>
      </c>
      <c r="D75" s="41"/>
      <c r="E75" s="41"/>
      <c r="F75" s="41"/>
      <c r="G75" s="41"/>
      <c r="H75" s="41"/>
      <c r="I75" s="41"/>
      <c r="J75" s="41"/>
      <c r="K75" s="41"/>
      <c r="L75" s="41"/>
      <c r="M75" s="147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147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17</v>
      </c>
      <c r="D77" s="41"/>
      <c r="E77" s="41"/>
      <c r="F77" s="41"/>
      <c r="G77" s="41"/>
      <c r="H77" s="41"/>
      <c r="I77" s="41"/>
      <c r="J77" s="41"/>
      <c r="K77" s="41"/>
      <c r="L77" s="41"/>
      <c r="M77" s="147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26.25" customHeight="1">
      <c r="A78" s="39"/>
      <c r="B78" s="40"/>
      <c r="C78" s="41"/>
      <c r="D78" s="41"/>
      <c r="E78" s="172" t="str">
        <f>E7</f>
        <v>Dyje, Drnholec - Nový Přerov, km 79,560 - 85,534, dosypání koruny LB, PB hráze</v>
      </c>
      <c r="F78" s="33"/>
      <c r="G78" s="33"/>
      <c r="H78" s="33"/>
      <c r="I78" s="41"/>
      <c r="J78" s="41"/>
      <c r="K78" s="41"/>
      <c r="L78" s="41"/>
      <c r="M78" s="147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" customFormat="1" ht="12" customHeight="1">
      <c r="B79" s="22"/>
      <c r="C79" s="33" t="s">
        <v>125</v>
      </c>
      <c r="D79" s="23"/>
      <c r="E79" s="23"/>
      <c r="F79" s="23"/>
      <c r="G79" s="23"/>
      <c r="H79" s="23"/>
      <c r="I79" s="23"/>
      <c r="J79" s="23"/>
      <c r="K79" s="23"/>
      <c r="L79" s="23"/>
      <c r="M79" s="21"/>
    </row>
    <row r="80" s="2" customFormat="1" ht="16.5" customHeight="1">
      <c r="A80" s="39"/>
      <c r="B80" s="40"/>
      <c r="C80" s="41"/>
      <c r="D80" s="41"/>
      <c r="E80" s="172" t="s">
        <v>402</v>
      </c>
      <c r="F80" s="41"/>
      <c r="G80" s="41"/>
      <c r="H80" s="41"/>
      <c r="I80" s="41"/>
      <c r="J80" s="41"/>
      <c r="K80" s="41"/>
      <c r="L80" s="41"/>
      <c r="M80" s="147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127</v>
      </c>
      <c r="D81" s="41"/>
      <c r="E81" s="41"/>
      <c r="F81" s="41"/>
      <c r="G81" s="41"/>
      <c r="H81" s="41"/>
      <c r="I81" s="41"/>
      <c r="J81" s="41"/>
      <c r="K81" s="41"/>
      <c r="L81" s="41"/>
      <c r="M81" s="147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70" t="str">
        <f>E11</f>
        <v>3058-19-04-1 - SO04 - HSV</v>
      </c>
      <c r="F82" s="41"/>
      <c r="G82" s="41"/>
      <c r="H82" s="41"/>
      <c r="I82" s="41"/>
      <c r="J82" s="41"/>
      <c r="K82" s="41"/>
      <c r="L82" s="41"/>
      <c r="M82" s="147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147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22</v>
      </c>
      <c r="D84" s="41"/>
      <c r="E84" s="41"/>
      <c r="F84" s="28" t="str">
        <f>F14</f>
        <v xml:space="preserve"> </v>
      </c>
      <c r="G84" s="41"/>
      <c r="H84" s="41"/>
      <c r="I84" s="33" t="s">
        <v>24</v>
      </c>
      <c r="J84" s="73" t="str">
        <f>IF(J14="","",J14)</f>
        <v>29. 1. 2025</v>
      </c>
      <c r="K84" s="41"/>
      <c r="L84" s="41"/>
      <c r="M84" s="147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41"/>
      <c r="M85" s="147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26</v>
      </c>
      <c r="D86" s="41"/>
      <c r="E86" s="41"/>
      <c r="F86" s="28" t="str">
        <f>E17</f>
        <v>Povodí Moravy, s.p.</v>
      </c>
      <c r="G86" s="41"/>
      <c r="H86" s="41"/>
      <c r="I86" s="33" t="s">
        <v>33</v>
      </c>
      <c r="J86" s="37" t="str">
        <f>E23</f>
        <v>Ing. Pavel Prokop</v>
      </c>
      <c r="K86" s="41"/>
      <c r="L86" s="41"/>
      <c r="M86" s="147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25.65" customHeight="1">
      <c r="A87" s="39"/>
      <c r="B87" s="40"/>
      <c r="C87" s="33" t="s">
        <v>31</v>
      </c>
      <c r="D87" s="41"/>
      <c r="E87" s="41"/>
      <c r="F87" s="28" t="str">
        <f>IF(E20="","",E20)</f>
        <v>Vyplň údaj</v>
      </c>
      <c r="G87" s="41"/>
      <c r="H87" s="41"/>
      <c r="I87" s="33" t="s">
        <v>35</v>
      </c>
      <c r="J87" s="37" t="str">
        <f>E26</f>
        <v>Agroprojekt PSO, s.r.o.</v>
      </c>
      <c r="K87" s="41"/>
      <c r="L87" s="41"/>
      <c r="M87" s="147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0.32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147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11" customFormat="1" ht="29.28" customHeight="1">
      <c r="A89" s="188"/>
      <c r="B89" s="189"/>
      <c r="C89" s="190" t="s">
        <v>141</v>
      </c>
      <c r="D89" s="191" t="s">
        <v>59</v>
      </c>
      <c r="E89" s="191" t="s">
        <v>55</v>
      </c>
      <c r="F89" s="191" t="s">
        <v>56</v>
      </c>
      <c r="G89" s="191" t="s">
        <v>142</v>
      </c>
      <c r="H89" s="191" t="s">
        <v>143</v>
      </c>
      <c r="I89" s="191" t="s">
        <v>144</v>
      </c>
      <c r="J89" s="191" t="s">
        <v>145</v>
      </c>
      <c r="K89" s="191" t="s">
        <v>135</v>
      </c>
      <c r="L89" s="192" t="s">
        <v>146</v>
      </c>
      <c r="M89" s="193"/>
      <c r="N89" s="93" t="s">
        <v>20</v>
      </c>
      <c r="O89" s="94" t="s">
        <v>44</v>
      </c>
      <c r="P89" s="94" t="s">
        <v>147</v>
      </c>
      <c r="Q89" s="94" t="s">
        <v>148</v>
      </c>
      <c r="R89" s="94" t="s">
        <v>149</v>
      </c>
      <c r="S89" s="94" t="s">
        <v>150</v>
      </c>
      <c r="T89" s="94" t="s">
        <v>151</v>
      </c>
      <c r="U89" s="94" t="s">
        <v>152</v>
      </c>
      <c r="V89" s="94" t="s">
        <v>153</v>
      </c>
      <c r="W89" s="94" t="s">
        <v>154</v>
      </c>
      <c r="X89" s="95" t="s">
        <v>155</v>
      </c>
      <c r="Y89" s="188"/>
      <c r="Z89" s="188"/>
      <c r="AA89" s="188"/>
      <c r="AB89" s="188"/>
      <c r="AC89" s="188"/>
      <c r="AD89" s="188"/>
      <c r="AE89" s="188"/>
    </row>
    <row r="90" s="2" customFormat="1" ht="22.8" customHeight="1">
      <c r="A90" s="39"/>
      <c r="B90" s="40"/>
      <c r="C90" s="100" t="s">
        <v>156</v>
      </c>
      <c r="D90" s="41"/>
      <c r="E90" s="41"/>
      <c r="F90" s="41"/>
      <c r="G90" s="41"/>
      <c r="H90" s="41"/>
      <c r="I90" s="41"/>
      <c r="J90" s="41"/>
      <c r="K90" s="194">
        <f>BK90</f>
        <v>0</v>
      </c>
      <c r="L90" s="41"/>
      <c r="M90" s="45"/>
      <c r="N90" s="96"/>
      <c r="O90" s="195"/>
      <c r="P90" s="97"/>
      <c r="Q90" s="196">
        <f>Q91</f>
        <v>0</v>
      </c>
      <c r="R90" s="196">
        <f>R91</f>
        <v>0</v>
      </c>
      <c r="S90" s="97"/>
      <c r="T90" s="197">
        <f>T91</f>
        <v>0</v>
      </c>
      <c r="U90" s="97"/>
      <c r="V90" s="197">
        <f>V91</f>
        <v>0.48560000000000003</v>
      </c>
      <c r="W90" s="97"/>
      <c r="X90" s="198">
        <f>X91</f>
        <v>0</v>
      </c>
      <c r="Y90" s="39"/>
      <c r="Z90" s="39"/>
      <c r="AA90" s="39"/>
      <c r="AB90" s="39"/>
      <c r="AC90" s="39"/>
      <c r="AD90" s="39"/>
      <c r="AE90" s="39"/>
      <c r="AT90" s="18" t="s">
        <v>75</v>
      </c>
      <c r="AU90" s="18" t="s">
        <v>136</v>
      </c>
      <c r="BK90" s="199">
        <f>BK91</f>
        <v>0</v>
      </c>
    </row>
    <row r="91" s="12" customFormat="1" ht="25.92" customHeight="1">
      <c r="A91" s="12"/>
      <c r="B91" s="200"/>
      <c r="C91" s="201"/>
      <c r="D91" s="202" t="s">
        <v>75</v>
      </c>
      <c r="E91" s="203" t="s">
        <v>157</v>
      </c>
      <c r="F91" s="203" t="s">
        <v>158</v>
      </c>
      <c r="G91" s="201"/>
      <c r="H91" s="201"/>
      <c r="I91" s="204"/>
      <c r="J91" s="204"/>
      <c r="K91" s="205">
        <f>BK91</f>
        <v>0</v>
      </c>
      <c r="L91" s="201"/>
      <c r="M91" s="206"/>
      <c r="N91" s="207"/>
      <c r="O91" s="208"/>
      <c r="P91" s="208"/>
      <c r="Q91" s="209">
        <f>Q92+SUM(Q93:Q122)+Q157</f>
        <v>0</v>
      </c>
      <c r="R91" s="209">
        <f>R92+SUM(R93:R122)+R157</f>
        <v>0</v>
      </c>
      <c r="S91" s="208"/>
      <c r="T91" s="210">
        <f>T92+SUM(T93:T122)+T157</f>
        <v>0</v>
      </c>
      <c r="U91" s="208"/>
      <c r="V91" s="210">
        <f>V92+SUM(V93:V122)+V157</f>
        <v>0.48560000000000003</v>
      </c>
      <c r="W91" s="208"/>
      <c r="X91" s="211">
        <f>X92+SUM(X93:X122)+X157</f>
        <v>0</v>
      </c>
      <c r="Y91" s="12"/>
      <c r="Z91" s="12"/>
      <c r="AA91" s="12"/>
      <c r="AB91" s="12"/>
      <c r="AC91" s="12"/>
      <c r="AD91" s="12"/>
      <c r="AE91" s="12"/>
      <c r="AR91" s="212" t="s">
        <v>83</v>
      </c>
      <c r="AT91" s="213" t="s">
        <v>75</v>
      </c>
      <c r="AU91" s="213" t="s">
        <v>76</v>
      </c>
      <c r="AY91" s="212" t="s">
        <v>159</v>
      </c>
      <c r="BK91" s="214">
        <f>BK92+SUM(BK93:BK122)+BK157</f>
        <v>0</v>
      </c>
    </row>
    <row r="92" s="2" customFormat="1" ht="37.8" customHeight="1">
      <c r="A92" s="39"/>
      <c r="B92" s="40"/>
      <c r="C92" s="215" t="s">
        <v>83</v>
      </c>
      <c r="D92" s="215" t="s">
        <v>160</v>
      </c>
      <c r="E92" s="216" t="s">
        <v>161</v>
      </c>
      <c r="F92" s="217" t="s">
        <v>162</v>
      </c>
      <c r="G92" s="218" t="s">
        <v>163</v>
      </c>
      <c r="H92" s="219">
        <v>5805</v>
      </c>
      <c r="I92" s="220"/>
      <c r="J92" s="220"/>
      <c r="K92" s="221">
        <f>ROUND(P92*H92,2)</f>
        <v>0</v>
      </c>
      <c r="L92" s="217" t="s">
        <v>164</v>
      </c>
      <c r="M92" s="45"/>
      <c r="N92" s="222" t="s">
        <v>20</v>
      </c>
      <c r="O92" s="223" t="s">
        <v>45</v>
      </c>
      <c r="P92" s="224">
        <f>I92+J92</f>
        <v>0</v>
      </c>
      <c r="Q92" s="224">
        <f>ROUND(I92*H92,2)</f>
        <v>0</v>
      </c>
      <c r="R92" s="224">
        <f>ROUND(J92*H92,2)</f>
        <v>0</v>
      </c>
      <c r="S92" s="85"/>
      <c r="T92" s="225">
        <f>S92*H92</f>
        <v>0</v>
      </c>
      <c r="U92" s="225">
        <v>0</v>
      </c>
      <c r="V92" s="225">
        <f>U92*H92</f>
        <v>0</v>
      </c>
      <c r="W92" s="225">
        <v>0</v>
      </c>
      <c r="X92" s="226">
        <f>W92*H92</f>
        <v>0</v>
      </c>
      <c r="Y92" s="39"/>
      <c r="Z92" s="39"/>
      <c r="AA92" s="39"/>
      <c r="AB92" s="39"/>
      <c r="AC92" s="39"/>
      <c r="AD92" s="39"/>
      <c r="AE92" s="39"/>
      <c r="AR92" s="227" t="s">
        <v>165</v>
      </c>
      <c r="AT92" s="227" t="s">
        <v>160</v>
      </c>
      <c r="AU92" s="227" t="s">
        <v>83</v>
      </c>
      <c r="AY92" s="18" t="s">
        <v>159</v>
      </c>
      <c r="BE92" s="228">
        <f>IF(O92="základní",K92,0)</f>
        <v>0</v>
      </c>
      <c r="BF92" s="228">
        <f>IF(O92="snížená",K92,0)</f>
        <v>0</v>
      </c>
      <c r="BG92" s="228">
        <f>IF(O92="zákl. přenesená",K92,0)</f>
        <v>0</v>
      </c>
      <c r="BH92" s="228">
        <f>IF(O92="sníž. přenesená",K92,0)</f>
        <v>0</v>
      </c>
      <c r="BI92" s="228">
        <f>IF(O92="nulová",K92,0)</f>
        <v>0</v>
      </c>
      <c r="BJ92" s="18" t="s">
        <v>83</v>
      </c>
      <c r="BK92" s="228">
        <f>ROUND(P92*H92,2)</f>
        <v>0</v>
      </c>
      <c r="BL92" s="18" t="s">
        <v>165</v>
      </c>
      <c r="BM92" s="227" t="s">
        <v>166</v>
      </c>
    </row>
    <row r="93" s="2" customFormat="1">
      <c r="A93" s="39"/>
      <c r="B93" s="40"/>
      <c r="C93" s="41"/>
      <c r="D93" s="229" t="s">
        <v>167</v>
      </c>
      <c r="E93" s="41"/>
      <c r="F93" s="230" t="s">
        <v>168</v>
      </c>
      <c r="G93" s="41"/>
      <c r="H93" s="41"/>
      <c r="I93" s="231"/>
      <c r="J93" s="231"/>
      <c r="K93" s="41"/>
      <c r="L93" s="41"/>
      <c r="M93" s="45"/>
      <c r="N93" s="232"/>
      <c r="O93" s="233"/>
      <c r="P93" s="85"/>
      <c r="Q93" s="85"/>
      <c r="R93" s="85"/>
      <c r="S93" s="85"/>
      <c r="T93" s="85"/>
      <c r="U93" s="85"/>
      <c r="V93" s="85"/>
      <c r="W93" s="85"/>
      <c r="X93" s="86"/>
      <c r="Y93" s="39"/>
      <c r="Z93" s="39"/>
      <c r="AA93" s="39"/>
      <c r="AB93" s="39"/>
      <c r="AC93" s="39"/>
      <c r="AD93" s="39"/>
      <c r="AE93" s="39"/>
      <c r="AT93" s="18" t="s">
        <v>167</v>
      </c>
      <c r="AU93" s="18" t="s">
        <v>83</v>
      </c>
    </row>
    <row r="94" s="2" customFormat="1">
      <c r="A94" s="39"/>
      <c r="B94" s="40"/>
      <c r="C94" s="41"/>
      <c r="D94" s="234" t="s">
        <v>169</v>
      </c>
      <c r="E94" s="41"/>
      <c r="F94" s="235" t="s">
        <v>170</v>
      </c>
      <c r="G94" s="41"/>
      <c r="H94" s="41"/>
      <c r="I94" s="231"/>
      <c r="J94" s="231"/>
      <c r="K94" s="41"/>
      <c r="L94" s="41"/>
      <c r="M94" s="45"/>
      <c r="N94" s="232"/>
      <c r="O94" s="233"/>
      <c r="P94" s="85"/>
      <c r="Q94" s="85"/>
      <c r="R94" s="85"/>
      <c r="S94" s="85"/>
      <c r="T94" s="85"/>
      <c r="U94" s="85"/>
      <c r="V94" s="85"/>
      <c r="W94" s="85"/>
      <c r="X94" s="86"/>
      <c r="Y94" s="39"/>
      <c r="Z94" s="39"/>
      <c r="AA94" s="39"/>
      <c r="AB94" s="39"/>
      <c r="AC94" s="39"/>
      <c r="AD94" s="39"/>
      <c r="AE94" s="39"/>
      <c r="AT94" s="18" t="s">
        <v>169</v>
      </c>
      <c r="AU94" s="18" t="s">
        <v>83</v>
      </c>
    </row>
    <row r="95" s="13" customFormat="1">
      <c r="A95" s="13"/>
      <c r="B95" s="236"/>
      <c r="C95" s="237"/>
      <c r="D95" s="229" t="s">
        <v>171</v>
      </c>
      <c r="E95" s="238" t="s">
        <v>20</v>
      </c>
      <c r="F95" s="239" t="s">
        <v>404</v>
      </c>
      <c r="G95" s="237"/>
      <c r="H95" s="240">
        <v>2739</v>
      </c>
      <c r="I95" s="241"/>
      <c r="J95" s="241"/>
      <c r="K95" s="237"/>
      <c r="L95" s="237"/>
      <c r="M95" s="242"/>
      <c r="N95" s="243"/>
      <c r="O95" s="244"/>
      <c r="P95" s="244"/>
      <c r="Q95" s="244"/>
      <c r="R95" s="244"/>
      <c r="S95" s="244"/>
      <c r="T95" s="244"/>
      <c r="U95" s="244"/>
      <c r="V95" s="244"/>
      <c r="W95" s="244"/>
      <c r="X95" s="245"/>
      <c r="Y95" s="13"/>
      <c r="Z95" s="13"/>
      <c r="AA95" s="13"/>
      <c r="AB95" s="13"/>
      <c r="AC95" s="13"/>
      <c r="AD95" s="13"/>
      <c r="AE95" s="13"/>
      <c r="AT95" s="246" t="s">
        <v>171</v>
      </c>
      <c r="AU95" s="246" t="s">
        <v>83</v>
      </c>
      <c r="AV95" s="13" t="s">
        <v>85</v>
      </c>
      <c r="AW95" s="13" t="s">
        <v>5</v>
      </c>
      <c r="AX95" s="13" t="s">
        <v>76</v>
      </c>
      <c r="AY95" s="246" t="s">
        <v>159</v>
      </c>
    </row>
    <row r="96" s="13" customFormat="1">
      <c r="A96" s="13"/>
      <c r="B96" s="236"/>
      <c r="C96" s="237"/>
      <c r="D96" s="229" t="s">
        <v>171</v>
      </c>
      <c r="E96" s="238" t="s">
        <v>20</v>
      </c>
      <c r="F96" s="239" t="s">
        <v>405</v>
      </c>
      <c r="G96" s="237"/>
      <c r="H96" s="240">
        <v>3066</v>
      </c>
      <c r="I96" s="241"/>
      <c r="J96" s="241"/>
      <c r="K96" s="237"/>
      <c r="L96" s="237"/>
      <c r="M96" s="242"/>
      <c r="N96" s="243"/>
      <c r="O96" s="244"/>
      <c r="P96" s="244"/>
      <c r="Q96" s="244"/>
      <c r="R96" s="244"/>
      <c r="S96" s="244"/>
      <c r="T96" s="244"/>
      <c r="U96" s="244"/>
      <c r="V96" s="244"/>
      <c r="W96" s="244"/>
      <c r="X96" s="245"/>
      <c r="Y96" s="13"/>
      <c r="Z96" s="13"/>
      <c r="AA96" s="13"/>
      <c r="AB96" s="13"/>
      <c r="AC96" s="13"/>
      <c r="AD96" s="13"/>
      <c r="AE96" s="13"/>
      <c r="AT96" s="246" t="s">
        <v>171</v>
      </c>
      <c r="AU96" s="246" t="s">
        <v>83</v>
      </c>
      <c r="AV96" s="13" t="s">
        <v>85</v>
      </c>
      <c r="AW96" s="13" t="s">
        <v>5</v>
      </c>
      <c r="AX96" s="13" t="s">
        <v>76</v>
      </c>
      <c r="AY96" s="246" t="s">
        <v>159</v>
      </c>
    </row>
    <row r="97" s="14" customFormat="1">
      <c r="A97" s="14"/>
      <c r="B97" s="247"/>
      <c r="C97" s="248"/>
      <c r="D97" s="229" t="s">
        <v>171</v>
      </c>
      <c r="E97" s="249" t="s">
        <v>20</v>
      </c>
      <c r="F97" s="250" t="s">
        <v>174</v>
      </c>
      <c r="G97" s="248"/>
      <c r="H97" s="251">
        <v>5805</v>
      </c>
      <c r="I97" s="252"/>
      <c r="J97" s="252"/>
      <c r="K97" s="248"/>
      <c r="L97" s="248"/>
      <c r="M97" s="253"/>
      <c r="N97" s="254"/>
      <c r="O97" s="255"/>
      <c r="P97" s="255"/>
      <c r="Q97" s="255"/>
      <c r="R97" s="255"/>
      <c r="S97" s="255"/>
      <c r="T97" s="255"/>
      <c r="U97" s="255"/>
      <c r="V97" s="255"/>
      <c r="W97" s="255"/>
      <c r="X97" s="256"/>
      <c r="Y97" s="14"/>
      <c r="Z97" s="14"/>
      <c r="AA97" s="14"/>
      <c r="AB97" s="14"/>
      <c r="AC97" s="14"/>
      <c r="AD97" s="14"/>
      <c r="AE97" s="14"/>
      <c r="AT97" s="257" t="s">
        <v>171</v>
      </c>
      <c r="AU97" s="257" t="s">
        <v>83</v>
      </c>
      <c r="AV97" s="14" t="s">
        <v>165</v>
      </c>
      <c r="AW97" s="14" t="s">
        <v>5</v>
      </c>
      <c r="AX97" s="14" t="s">
        <v>83</v>
      </c>
      <c r="AY97" s="257" t="s">
        <v>159</v>
      </c>
    </row>
    <row r="98" s="2" customFormat="1" ht="24.15" customHeight="1">
      <c r="A98" s="39"/>
      <c r="B98" s="40"/>
      <c r="C98" s="215" t="s">
        <v>85</v>
      </c>
      <c r="D98" s="215" t="s">
        <v>160</v>
      </c>
      <c r="E98" s="216" t="s">
        <v>175</v>
      </c>
      <c r="F98" s="217" t="s">
        <v>176</v>
      </c>
      <c r="G98" s="218" t="s">
        <v>177</v>
      </c>
      <c r="H98" s="219">
        <v>7440</v>
      </c>
      <c r="I98" s="220"/>
      <c r="J98" s="220"/>
      <c r="K98" s="221">
        <f>ROUND(P98*H98,2)</f>
        <v>0</v>
      </c>
      <c r="L98" s="217" t="s">
        <v>164</v>
      </c>
      <c r="M98" s="45"/>
      <c r="N98" s="222" t="s">
        <v>20</v>
      </c>
      <c r="O98" s="223" t="s">
        <v>45</v>
      </c>
      <c r="P98" s="224">
        <f>I98+J98</f>
        <v>0</v>
      </c>
      <c r="Q98" s="224">
        <f>ROUND(I98*H98,2)</f>
        <v>0</v>
      </c>
      <c r="R98" s="224">
        <f>ROUND(J98*H98,2)</f>
        <v>0</v>
      </c>
      <c r="S98" s="85"/>
      <c r="T98" s="225">
        <f>S98*H98</f>
        <v>0</v>
      </c>
      <c r="U98" s="225">
        <v>0</v>
      </c>
      <c r="V98" s="225">
        <f>U98*H98</f>
        <v>0</v>
      </c>
      <c r="W98" s="225">
        <v>0</v>
      </c>
      <c r="X98" s="226">
        <f>W98*H98</f>
        <v>0</v>
      </c>
      <c r="Y98" s="39"/>
      <c r="Z98" s="39"/>
      <c r="AA98" s="39"/>
      <c r="AB98" s="39"/>
      <c r="AC98" s="39"/>
      <c r="AD98" s="39"/>
      <c r="AE98" s="39"/>
      <c r="AR98" s="227" t="s">
        <v>165</v>
      </c>
      <c r="AT98" s="227" t="s">
        <v>160</v>
      </c>
      <c r="AU98" s="227" t="s">
        <v>83</v>
      </c>
      <c r="AY98" s="18" t="s">
        <v>159</v>
      </c>
      <c r="BE98" s="228">
        <f>IF(O98="základní",K98,0)</f>
        <v>0</v>
      </c>
      <c r="BF98" s="228">
        <f>IF(O98="snížená",K98,0)</f>
        <v>0</v>
      </c>
      <c r="BG98" s="228">
        <f>IF(O98="zákl. přenesená",K98,0)</f>
        <v>0</v>
      </c>
      <c r="BH98" s="228">
        <f>IF(O98="sníž. přenesená",K98,0)</f>
        <v>0</v>
      </c>
      <c r="BI98" s="228">
        <f>IF(O98="nulová",K98,0)</f>
        <v>0</v>
      </c>
      <c r="BJ98" s="18" t="s">
        <v>83</v>
      </c>
      <c r="BK98" s="228">
        <f>ROUND(P98*H98,2)</f>
        <v>0</v>
      </c>
      <c r="BL98" s="18" t="s">
        <v>165</v>
      </c>
      <c r="BM98" s="227" t="s">
        <v>178</v>
      </c>
    </row>
    <row r="99" s="2" customFormat="1">
      <c r="A99" s="39"/>
      <c r="B99" s="40"/>
      <c r="C99" s="41"/>
      <c r="D99" s="229" t="s">
        <v>167</v>
      </c>
      <c r="E99" s="41"/>
      <c r="F99" s="230" t="s">
        <v>179</v>
      </c>
      <c r="G99" s="41"/>
      <c r="H99" s="41"/>
      <c r="I99" s="231"/>
      <c r="J99" s="231"/>
      <c r="K99" s="41"/>
      <c r="L99" s="41"/>
      <c r="M99" s="45"/>
      <c r="N99" s="232"/>
      <c r="O99" s="233"/>
      <c r="P99" s="85"/>
      <c r="Q99" s="85"/>
      <c r="R99" s="85"/>
      <c r="S99" s="85"/>
      <c r="T99" s="85"/>
      <c r="U99" s="85"/>
      <c r="V99" s="85"/>
      <c r="W99" s="85"/>
      <c r="X99" s="86"/>
      <c r="Y99" s="39"/>
      <c r="Z99" s="39"/>
      <c r="AA99" s="39"/>
      <c r="AB99" s="39"/>
      <c r="AC99" s="39"/>
      <c r="AD99" s="39"/>
      <c r="AE99" s="39"/>
      <c r="AT99" s="18" t="s">
        <v>167</v>
      </c>
      <c r="AU99" s="18" t="s">
        <v>83</v>
      </c>
    </row>
    <row r="100" s="2" customFormat="1">
      <c r="A100" s="39"/>
      <c r="B100" s="40"/>
      <c r="C100" s="41"/>
      <c r="D100" s="234" t="s">
        <v>169</v>
      </c>
      <c r="E100" s="41"/>
      <c r="F100" s="235" t="s">
        <v>180</v>
      </c>
      <c r="G100" s="41"/>
      <c r="H100" s="41"/>
      <c r="I100" s="231"/>
      <c r="J100" s="231"/>
      <c r="K100" s="41"/>
      <c r="L100" s="41"/>
      <c r="M100" s="45"/>
      <c r="N100" s="232"/>
      <c r="O100" s="233"/>
      <c r="P100" s="85"/>
      <c r="Q100" s="85"/>
      <c r="R100" s="85"/>
      <c r="S100" s="85"/>
      <c r="T100" s="85"/>
      <c r="U100" s="85"/>
      <c r="V100" s="85"/>
      <c r="W100" s="85"/>
      <c r="X100" s="86"/>
      <c r="Y100" s="39"/>
      <c r="Z100" s="39"/>
      <c r="AA100" s="39"/>
      <c r="AB100" s="39"/>
      <c r="AC100" s="39"/>
      <c r="AD100" s="39"/>
      <c r="AE100" s="39"/>
      <c r="AT100" s="18" t="s">
        <v>169</v>
      </c>
      <c r="AU100" s="18" t="s">
        <v>83</v>
      </c>
    </row>
    <row r="101" s="13" customFormat="1">
      <c r="A101" s="13"/>
      <c r="B101" s="236"/>
      <c r="C101" s="237"/>
      <c r="D101" s="229" t="s">
        <v>171</v>
      </c>
      <c r="E101" s="238" t="s">
        <v>20</v>
      </c>
      <c r="F101" s="239" t="s">
        <v>406</v>
      </c>
      <c r="G101" s="237"/>
      <c r="H101" s="240">
        <v>7440</v>
      </c>
      <c r="I101" s="241"/>
      <c r="J101" s="241"/>
      <c r="K101" s="237"/>
      <c r="L101" s="237"/>
      <c r="M101" s="242"/>
      <c r="N101" s="243"/>
      <c r="O101" s="244"/>
      <c r="P101" s="244"/>
      <c r="Q101" s="244"/>
      <c r="R101" s="244"/>
      <c r="S101" s="244"/>
      <c r="T101" s="244"/>
      <c r="U101" s="244"/>
      <c r="V101" s="244"/>
      <c r="W101" s="244"/>
      <c r="X101" s="245"/>
      <c r="Y101" s="13"/>
      <c r="Z101" s="13"/>
      <c r="AA101" s="13"/>
      <c r="AB101" s="13"/>
      <c r="AC101" s="13"/>
      <c r="AD101" s="13"/>
      <c r="AE101" s="13"/>
      <c r="AT101" s="246" t="s">
        <v>171</v>
      </c>
      <c r="AU101" s="246" t="s">
        <v>83</v>
      </c>
      <c r="AV101" s="13" t="s">
        <v>85</v>
      </c>
      <c r="AW101" s="13" t="s">
        <v>5</v>
      </c>
      <c r="AX101" s="13" t="s">
        <v>83</v>
      </c>
      <c r="AY101" s="246" t="s">
        <v>159</v>
      </c>
    </row>
    <row r="102" s="2" customFormat="1" ht="24.15" customHeight="1">
      <c r="A102" s="39"/>
      <c r="B102" s="40"/>
      <c r="C102" s="215" t="s">
        <v>183</v>
      </c>
      <c r="D102" s="215" t="s">
        <v>160</v>
      </c>
      <c r="E102" s="216" t="s">
        <v>184</v>
      </c>
      <c r="F102" s="217" t="s">
        <v>356</v>
      </c>
      <c r="G102" s="218" t="s">
        <v>177</v>
      </c>
      <c r="H102" s="219">
        <v>8100</v>
      </c>
      <c r="I102" s="220"/>
      <c r="J102" s="220"/>
      <c r="K102" s="221">
        <f>ROUND(P102*H102,2)</f>
        <v>0</v>
      </c>
      <c r="L102" s="217" t="s">
        <v>164</v>
      </c>
      <c r="M102" s="45"/>
      <c r="N102" s="222" t="s">
        <v>20</v>
      </c>
      <c r="O102" s="223" t="s">
        <v>45</v>
      </c>
      <c r="P102" s="224">
        <f>I102+J102</f>
        <v>0</v>
      </c>
      <c r="Q102" s="224">
        <f>ROUND(I102*H102,2)</f>
        <v>0</v>
      </c>
      <c r="R102" s="224">
        <f>ROUND(J102*H102,2)</f>
        <v>0</v>
      </c>
      <c r="S102" s="85"/>
      <c r="T102" s="225">
        <f>S102*H102</f>
        <v>0</v>
      </c>
      <c r="U102" s="225">
        <v>0</v>
      </c>
      <c r="V102" s="225">
        <f>U102*H102</f>
        <v>0</v>
      </c>
      <c r="W102" s="225">
        <v>0</v>
      </c>
      <c r="X102" s="226">
        <f>W102*H102</f>
        <v>0</v>
      </c>
      <c r="Y102" s="39"/>
      <c r="Z102" s="39"/>
      <c r="AA102" s="39"/>
      <c r="AB102" s="39"/>
      <c r="AC102" s="39"/>
      <c r="AD102" s="39"/>
      <c r="AE102" s="39"/>
      <c r="AR102" s="227" t="s">
        <v>165</v>
      </c>
      <c r="AT102" s="227" t="s">
        <v>160</v>
      </c>
      <c r="AU102" s="227" t="s">
        <v>83</v>
      </c>
      <c r="AY102" s="18" t="s">
        <v>159</v>
      </c>
      <c r="BE102" s="228">
        <f>IF(O102="základní",K102,0)</f>
        <v>0</v>
      </c>
      <c r="BF102" s="228">
        <f>IF(O102="snížená",K102,0)</f>
        <v>0</v>
      </c>
      <c r="BG102" s="228">
        <f>IF(O102="zákl. přenesená",K102,0)</f>
        <v>0</v>
      </c>
      <c r="BH102" s="228">
        <f>IF(O102="sníž. přenesená",K102,0)</f>
        <v>0</v>
      </c>
      <c r="BI102" s="228">
        <f>IF(O102="nulová",K102,0)</f>
        <v>0</v>
      </c>
      <c r="BJ102" s="18" t="s">
        <v>83</v>
      </c>
      <c r="BK102" s="228">
        <f>ROUND(P102*H102,2)</f>
        <v>0</v>
      </c>
      <c r="BL102" s="18" t="s">
        <v>165</v>
      </c>
      <c r="BM102" s="227" t="s">
        <v>186</v>
      </c>
    </row>
    <row r="103" s="2" customFormat="1">
      <c r="A103" s="39"/>
      <c r="B103" s="40"/>
      <c r="C103" s="41"/>
      <c r="D103" s="229" t="s">
        <v>167</v>
      </c>
      <c r="E103" s="41"/>
      <c r="F103" s="230" t="s">
        <v>187</v>
      </c>
      <c r="G103" s="41"/>
      <c r="H103" s="41"/>
      <c r="I103" s="231"/>
      <c r="J103" s="231"/>
      <c r="K103" s="41"/>
      <c r="L103" s="41"/>
      <c r="M103" s="45"/>
      <c r="N103" s="232"/>
      <c r="O103" s="233"/>
      <c r="P103" s="85"/>
      <c r="Q103" s="85"/>
      <c r="R103" s="85"/>
      <c r="S103" s="85"/>
      <c r="T103" s="85"/>
      <c r="U103" s="85"/>
      <c r="V103" s="85"/>
      <c r="W103" s="85"/>
      <c r="X103" s="86"/>
      <c r="Y103" s="39"/>
      <c r="Z103" s="39"/>
      <c r="AA103" s="39"/>
      <c r="AB103" s="39"/>
      <c r="AC103" s="39"/>
      <c r="AD103" s="39"/>
      <c r="AE103" s="39"/>
      <c r="AT103" s="18" t="s">
        <v>167</v>
      </c>
      <c r="AU103" s="18" t="s">
        <v>83</v>
      </c>
    </row>
    <row r="104" s="2" customFormat="1">
      <c r="A104" s="39"/>
      <c r="B104" s="40"/>
      <c r="C104" s="41"/>
      <c r="D104" s="234" t="s">
        <v>169</v>
      </c>
      <c r="E104" s="41"/>
      <c r="F104" s="235" t="s">
        <v>188</v>
      </c>
      <c r="G104" s="41"/>
      <c r="H104" s="41"/>
      <c r="I104" s="231"/>
      <c r="J104" s="231"/>
      <c r="K104" s="41"/>
      <c r="L104" s="41"/>
      <c r="M104" s="45"/>
      <c r="N104" s="232"/>
      <c r="O104" s="233"/>
      <c r="P104" s="85"/>
      <c r="Q104" s="85"/>
      <c r="R104" s="85"/>
      <c r="S104" s="85"/>
      <c r="T104" s="85"/>
      <c r="U104" s="85"/>
      <c r="V104" s="85"/>
      <c r="W104" s="85"/>
      <c r="X104" s="86"/>
      <c r="Y104" s="39"/>
      <c r="Z104" s="39"/>
      <c r="AA104" s="39"/>
      <c r="AB104" s="39"/>
      <c r="AC104" s="39"/>
      <c r="AD104" s="39"/>
      <c r="AE104" s="39"/>
      <c r="AT104" s="18" t="s">
        <v>169</v>
      </c>
      <c r="AU104" s="18" t="s">
        <v>83</v>
      </c>
    </row>
    <row r="105" s="2" customFormat="1" ht="24.15" customHeight="1">
      <c r="A105" s="39"/>
      <c r="B105" s="40"/>
      <c r="C105" s="215" t="s">
        <v>165</v>
      </c>
      <c r="D105" s="215" t="s">
        <v>160</v>
      </c>
      <c r="E105" s="216" t="s">
        <v>189</v>
      </c>
      <c r="F105" s="217" t="s">
        <v>336</v>
      </c>
      <c r="G105" s="218" t="s">
        <v>177</v>
      </c>
      <c r="H105" s="219">
        <v>5400</v>
      </c>
      <c r="I105" s="220"/>
      <c r="J105" s="220"/>
      <c r="K105" s="221">
        <f>ROUND(P105*H105,2)</f>
        <v>0</v>
      </c>
      <c r="L105" s="217" t="s">
        <v>164</v>
      </c>
      <c r="M105" s="45"/>
      <c r="N105" s="222" t="s">
        <v>20</v>
      </c>
      <c r="O105" s="223" t="s">
        <v>45</v>
      </c>
      <c r="P105" s="224">
        <f>I105+J105</f>
        <v>0</v>
      </c>
      <c r="Q105" s="224">
        <f>ROUND(I105*H105,2)</f>
        <v>0</v>
      </c>
      <c r="R105" s="224">
        <f>ROUND(J105*H105,2)</f>
        <v>0</v>
      </c>
      <c r="S105" s="85"/>
      <c r="T105" s="225">
        <f>S105*H105</f>
        <v>0</v>
      </c>
      <c r="U105" s="225">
        <v>0</v>
      </c>
      <c r="V105" s="225">
        <f>U105*H105</f>
        <v>0</v>
      </c>
      <c r="W105" s="225">
        <v>0</v>
      </c>
      <c r="X105" s="226">
        <f>W105*H105</f>
        <v>0</v>
      </c>
      <c r="Y105" s="39"/>
      <c r="Z105" s="39"/>
      <c r="AA105" s="39"/>
      <c r="AB105" s="39"/>
      <c r="AC105" s="39"/>
      <c r="AD105" s="39"/>
      <c r="AE105" s="39"/>
      <c r="AR105" s="227" t="s">
        <v>165</v>
      </c>
      <c r="AT105" s="227" t="s">
        <v>160</v>
      </c>
      <c r="AU105" s="227" t="s">
        <v>83</v>
      </c>
      <c r="AY105" s="18" t="s">
        <v>159</v>
      </c>
      <c r="BE105" s="228">
        <f>IF(O105="základní",K105,0)</f>
        <v>0</v>
      </c>
      <c r="BF105" s="228">
        <f>IF(O105="snížená",K105,0)</f>
        <v>0</v>
      </c>
      <c r="BG105" s="228">
        <f>IF(O105="zákl. přenesená",K105,0)</f>
        <v>0</v>
      </c>
      <c r="BH105" s="228">
        <f>IF(O105="sníž. přenesená",K105,0)</f>
        <v>0</v>
      </c>
      <c r="BI105" s="228">
        <f>IF(O105="nulová",K105,0)</f>
        <v>0</v>
      </c>
      <c r="BJ105" s="18" t="s">
        <v>83</v>
      </c>
      <c r="BK105" s="228">
        <f>ROUND(P105*H105,2)</f>
        <v>0</v>
      </c>
      <c r="BL105" s="18" t="s">
        <v>165</v>
      </c>
      <c r="BM105" s="227" t="s">
        <v>191</v>
      </c>
    </row>
    <row r="106" s="2" customFormat="1">
      <c r="A106" s="39"/>
      <c r="B106" s="40"/>
      <c r="C106" s="41"/>
      <c r="D106" s="229" t="s">
        <v>167</v>
      </c>
      <c r="E106" s="41"/>
      <c r="F106" s="230" t="s">
        <v>192</v>
      </c>
      <c r="G106" s="41"/>
      <c r="H106" s="41"/>
      <c r="I106" s="231"/>
      <c r="J106" s="231"/>
      <c r="K106" s="41"/>
      <c r="L106" s="41"/>
      <c r="M106" s="45"/>
      <c r="N106" s="232"/>
      <c r="O106" s="233"/>
      <c r="P106" s="85"/>
      <c r="Q106" s="85"/>
      <c r="R106" s="85"/>
      <c r="S106" s="85"/>
      <c r="T106" s="85"/>
      <c r="U106" s="85"/>
      <c r="V106" s="85"/>
      <c r="W106" s="85"/>
      <c r="X106" s="86"/>
      <c r="Y106" s="39"/>
      <c r="Z106" s="39"/>
      <c r="AA106" s="39"/>
      <c r="AB106" s="39"/>
      <c r="AC106" s="39"/>
      <c r="AD106" s="39"/>
      <c r="AE106" s="39"/>
      <c r="AT106" s="18" t="s">
        <v>167</v>
      </c>
      <c r="AU106" s="18" t="s">
        <v>83</v>
      </c>
    </row>
    <row r="107" s="2" customFormat="1">
      <c r="A107" s="39"/>
      <c r="B107" s="40"/>
      <c r="C107" s="41"/>
      <c r="D107" s="234" t="s">
        <v>169</v>
      </c>
      <c r="E107" s="41"/>
      <c r="F107" s="235" t="s">
        <v>193</v>
      </c>
      <c r="G107" s="41"/>
      <c r="H107" s="41"/>
      <c r="I107" s="231"/>
      <c r="J107" s="231"/>
      <c r="K107" s="41"/>
      <c r="L107" s="41"/>
      <c r="M107" s="45"/>
      <c r="N107" s="232"/>
      <c r="O107" s="233"/>
      <c r="P107" s="85"/>
      <c r="Q107" s="85"/>
      <c r="R107" s="85"/>
      <c r="S107" s="85"/>
      <c r="T107" s="85"/>
      <c r="U107" s="85"/>
      <c r="V107" s="85"/>
      <c r="W107" s="85"/>
      <c r="X107" s="86"/>
      <c r="Y107" s="39"/>
      <c r="Z107" s="39"/>
      <c r="AA107" s="39"/>
      <c r="AB107" s="39"/>
      <c r="AC107" s="39"/>
      <c r="AD107" s="39"/>
      <c r="AE107" s="39"/>
      <c r="AT107" s="18" t="s">
        <v>169</v>
      </c>
      <c r="AU107" s="18" t="s">
        <v>83</v>
      </c>
    </row>
    <row r="108" s="2" customFormat="1" ht="24.15" customHeight="1">
      <c r="A108" s="39"/>
      <c r="B108" s="40"/>
      <c r="C108" s="258" t="s">
        <v>194</v>
      </c>
      <c r="D108" s="258" t="s">
        <v>195</v>
      </c>
      <c r="E108" s="259" t="s">
        <v>196</v>
      </c>
      <c r="F108" s="260" t="s">
        <v>197</v>
      </c>
      <c r="G108" s="261" t="s">
        <v>198</v>
      </c>
      <c r="H108" s="262">
        <v>405</v>
      </c>
      <c r="I108" s="263"/>
      <c r="J108" s="264"/>
      <c r="K108" s="265">
        <f>ROUND(P108*H108,2)</f>
        <v>0</v>
      </c>
      <c r="L108" s="260" t="s">
        <v>164</v>
      </c>
      <c r="M108" s="266"/>
      <c r="N108" s="267" t="s">
        <v>20</v>
      </c>
      <c r="O108" s="223" t="s">
        <v>45</v>
      </c>
      <c r="P108" s="224">
        <f>I108+J108</f>
        <v>0</v>
      </c>
      <c r="Q108" s="224">
        <f>ROUND(I108*H108,2)</f>
        <v>0</v>
      </c>
      <c r="R108" s="224">
        <f>ROUND(J108*H108,2)</f>
        <v>0</v>
      </c>
      <c r="S108" s="85"/>
      <c r="T108" s="225">
        <f>S108*H108</f>
        <v>0</v>
      </c>
      <c r="U108" s="225">
        <v>0.001</v>
      </c>
      <c r="V108" s="225">
        <f>U108*H108</f>
        <v>0.40500000000000003</v>
      </c>
      <c r="W108" s="225">
        <v>0</v>
      </c>
      <c r="X108" s="226">
        <f>W108*H108</f>
        <v>0</v>
      </c>
      <c r="Y108" s="39"/>
      <c r="Z108" s="39"/>
      <c r="AA108" s="39"/>
      <c r="AB108" s="39"/>
      <c r="AC108" s="39"/>
      <c r="AD108" s="39"/>
      <c r="AE108" s="39"/>
      <c r="AR108" s="227" t="s">
        <v>199</v>
      </c>
      <c r="AT108" s="227" t="s">
        <v>195</v>
      </c>
      <c r="AU108" s="227" t="s">
        <v>83</v>
      </c>
      <c r="AY108" s="18" t="s">
        <v>159</v>
      </c>
      <c r="BE108" s="228">
        <f>IF(O108="základní",K108,0)</f>
        <v>0</v>
      </c>
      <c r="BF108" s="228">
        <f>IF(O108="snížená",K108,0)</f>
        <v>0</v>
      </c>
      <c r="BG108" s="228">
        <f>IF(O108="zákl. přenesená",K108,0)</f>
        <v>0</v>
      </c>
      <c r="BH108" s="228">
        <f>IF(O108="sníž. přenesená",K108,0)</f>
        <v>0</v>
      </c>
      <c r="BI108" s="228">
        <f>IF(O108="nulová",K108,0)</f>
        <v>0</v>
      </c>
      <c r="BJ108" s="18" t="s">
        <v>83</v>
      </c>
      <c r="BK108" s="228">
        <f>ROUND(P108*H108,2)</f>
        <v>0</v>
      </c>
      <c r="BL108" s="18" t="s">
        <v>165</v>
      </c>
      <c r="BM108" s="227" t="s">
        <v>200</v>
      </c>
    </row>
    <row r="109" s="2" customFormat="1">
      <c r="A109" s="39"/>
      <c r="B109" s="40"/>
      <c r="C109" s="41"/>
      <c r="D109" s="229" t="s">
        <v>167</v>
      </c>
      <c r="E109" s="41"/>
      <c r="F109" s="230" t="s">
        <v>197</v>
      </c>
      <c r="G109" s="41"/>
      <c r="H109" s="41"/>
      <c r="I109" s="231"/>
      <c r="J109" s="231"/>
      <c r="K109" s="41"/>
      <c r="L109" s="41"/>
      <c r="M109" s="45"/>
      <c r="N109" s="232"/>
      <c r="O109" s="233"/>
      <c r="P109" s="85"/>
      <c r="Q109" s="85"/>
      <c r="R109" s="85"/>
      <c r="S109" s="85"/>
      <c r="T109" s="85"/>
      <c r="U109" s="85"/>
      <c r="V109" s="85"/>
      <c r="W109" s="85"/>
      <c r="X109" s="86"/>
      <c r="Y109" s="39"/>
      <c r="Z109" s="39"/>
      <c r="AA109" s="39"/>
      <c r="AB109" s="39"/>
      <c r="AC109" s="39"/>
      <c r="AD109" s="39"/>
      <c r="AE109" s="39"/>
      <c r="AT109" s="18" t="s">
        <v>167</v>
      </c>
      <c r="AU109" s="18" t="s">
        <v>83</v>
      </c>
    </row>
    <row r="110" s="13" customFormat="1">
      <c r="A110" s="13"/>
      <c r="B110" s="236"/>
      <c r="C110" s="237"/>
      <c r="D110" s="229" t="s">
        <v>171</v>
      </c>
      <c r="E110" s="238" t="s">
        <v>20</v>
      </c>
      <c r="F110" s="239" t="s">
        <v>407</v>
      </c>
      <c r="G110" s="237"/>
      <c r="H110" s="240">
        <v>243</v>
      </c>
      <c r="I110" s="241"/>
      <c r="J110" s="241"/>
      <c r="K110" s="237"/>
      <c r="L110" s="237"/>
      <c r="M110" s="242"/>
      <c r="N110" s="243"/>
      <c r="O110" s="244"/>
      <c r="P110" s="244"/>
      <c r="Q110" s="244"/>
      <c r="R110" s="244"/>
      <c r="S110" s="244"/>
      <c r="T110" s="244"/>
      <c r="U110" s="244"/>
      <c r="V110" s="244"/>
      <c r="W110" s="244"/>
      <c r="X110" s="245"/>
      <c r="Y110" s="13"/>
      <c r="Z110" s="13"/>
      <c r="AA110" s="13"/>
      <c r="AB110" s="13"/>
      <c r="AC110" s="13"/>
      <c r="AD110" s="13"/>
      <c r="AE110" s="13"/>
      <c r="AT110" s="246" t="s">
        <v>171</v>
      </c>
      <c r="AU110" s="246" t="s">
        <v>83</v>
      </c>
      <c r="AV110" s="13" t="s">
        <v>85</v>
      </c>
      <c r="AW110" s="13" t="s">
        <v>5</v>
      </c>
      <c r="AX110" s="13" t="s">
        <v>76</v>
      </c>
      <c r="AY110" s="246" t="s">
        <v>159</v>
      </c>
    </row>
    <row r="111" s="13" customFormat="1">
      <c r="A111" s="13"/>
      <c r="B111" s="236"/>
      <c r="C111" s="237"/>
      <c r="D111" s="229" t="s">
        <v>171</v>
      </c>
      <c r="E111" s="238" t="s">
        <v>20</v>
      </c>
      <c r="F111" s="239" t="s">
        <v>408</v>
      </c>
      <c r="G111" s="237"/>
      <c r="H111" s="240">
        <v>162</v>
      </c>
      <c r="I111" s="241"/>
      <c r="J111" s="241"/>
      <c r="K111" s="237"/>
      <c r="L111" s="237"/>
      <c r="M111" s="242"/>
      <c r="N111" s="243"/>
      <c r="O111" s="244"/>
      <c r="P111" s="244"/>
      <c r="Q111" s="244"/>
      <c r="R111" s="244"/>
      <c r="S111" s="244"/>
      <c r="T111" s="244"/>
      <c r="U111" s="244"/>
      <c r="V111" s="244"/>
      <c r="W111" s="244"/>
      <c r="X111" s="245"/>
      <c r="Y111" s="13"/>
      <c r="Z111" s="13"/>
      <c r="AA111" s="13"/>
      <c r="AB111" s="13"/>
      <c r="AC111" s="13"/>
      <c r="AD111" s="13"/>
      <c r="AE111" s="13"/>
      <c r="AT111" s="246" t="s">
        <v>171</v>
      </c>
      <c r="AU111" s="246" t="s">
        <v>83</v>
      </c>
      <c r="AV111" s="13" t="s">
        <v>85</v>
      </c>
      <c r="AW111" s="13" t="s">
        <v>5</v>
      </c>
      <c r="AX111" s="13" t="s">
        <v>76</v>
      </c>
      <c r="AY111" s="246" t="s">
        <v>159</v>
      </c>
    </row>
    <row r="112" s="14" customFormat="1">
      <c r="A112" s="14"/>
      <c r="B112" s="247"/>
      <c r="C112" s="248"/>
      <c r="D112" s="229" t="s">
        <v>171</v>
      </c>
      <c r="E112" s="249" t="s">
        <v>20</v>
      </c>
      <c r="F112" s="250" t="s">
        <v>174</v>
      </c>
      <c r="G112" s="248"/>
      <c r="H112" s="251">
        <v>405</v>
      </c>
      <c r="I112" s="252"/>
      <c r="J112" s="252"/>
      <c r="K112" s="248"/>
      <c r="L112" s="248"/>
      <c r="M112" s="253"/>
      <c r="N112" s="254"/>
      <c r="O112" s="255"/>
      <c r="P112" s="255"/>
      <c r="Q112" s="255"/>
      <c r="R112" s="255"/>
      <c r="S112" s="255"/>
      <c r="T112" s="255"/>
      <c r="U112" s="255"/>
      <c r="V112" s="255"/>
      <c r="W112" s="255"/>
      <c r="X112" s="256"/>
      <c r="Y112" s="14"/>
      <c r="Z112" s="14"/>
      <c r="AA112" s="14"/>
      <c r="AB112" s="14"/>
      <c r="AC112" s="14"/>
      <c r="AD112" s="14"/>
      <c r="AE112" s="14"/>
      <c r="AT112" s="257" t="s">
        <v>171</v>
      </c>
      <c r="AU112" s="257" t="s">
        <v>83</v>
      </c>
      <c r="AV112" s="14" t="s">
        <v>165</v>
      </c>
      <c r="AW112" s="14" t="s">
        <v>5</v>
      </c>
      <c r="AX112" s="14" t="s">
        <v>83</v>
      </c>
      <c r="AY112" s="257" t="s">
        <v>159</v>
      </c>
    </row>
    <row r="113" s="2" customFormat="1" ht="37.8" customHeight="1">
      <c r="A113" s="39"/>
      <c r="B113" s="40"/>
      <c r="C113" s="215" t="s">
        <v>203</v>
      </c>
      <c r="D113" s="215" t="s">
        <v>160</v>
      </c>
      <c r="E113" s="216" t="s">
        <v>409</v>
      </c>
      <c r="F113" s="217" t="s">
        <v>410</v>
      </c>
      <c r="G113" s="218" t="s">
        <v>177</v>
      </c>
      <c r="H113" s="219">
        <v>20</v>
      </c>
      <c r="I113" s="220"/>
      <c r="J113" s="220"/>
      <c r="K113" s="221">
        <f>ROUND(P113*H113,2)</f>
        <v>0</v>
      </c>
      <c r="L113" s="217" t="s">
        <v>164</v>
      </c>
      <c r="M113" s="45"/>
      <c r="N113" s="222" t="s">
        <v>20</v>
      </c>
      <c r="O113" s="223" t="s">
        <v>45</v>
      </c>
      <c r="P113" s="224">
        <f>I113+J113</f>
        <v>0</v>
      </c>
      <c r="Q113" s="224">
        <f>ROUND(I113*H113,2)</f>
        <v>0</v>
      </c>
      <c r="R113" s="224">
        <f>ROUND(J113*H113,2)</f>
        <v>0</v>
      </c>
      <c r="S113" s="85"/>
      <c r="T113" s="225">
        <f>S113*H113</f>
        <v>0</v>
      </c>
      <c r="U113" s="225">
        <v>0</v>
      </c>
      <c r="V113" s="225">
        <f>U113*H113</f>
        <v>0</v>
      </c>
      <c r="W113" s="225">
        <v>0</v>
      </c>
      <c r="X113" s="226">
        <f>W113*H113</f>
        <v>0</v>
      </c>
      <c r="Y113" s="39"/>
      <c r="Z113" s="39"/>
      <c r="AA113" s="39"/>
      <c r="AB113" s="39"/>
      <c r="AC113" s="39"/>
      <c r="AD113" s="39"/>
      <c r="AE113" s="39"/>
      <c r="AR113" s="227" t="s">
        <v>165</v>
      </c>
      <c r="AT113" s="227" t="s">
        <v>160</v>
      </c>
      <c r="AU113" s="227" t="s">
        <v>83</v>
      </c>
      <c r="AY113" s="18" t="s">
        <v>159</v>
      </c>
      <c r="BE113" s="228">
        <f>IF(O113="základní",K113,0)</f>
        <v>0</v>
      </c>
      <c r="BF113" s="228">
        <f>IF(O113="snížená",K113,0)</f>
        <v>0</v>
      </c>
      <c r="BG113" s="228">
        <f>IF(O113="zákl. přenesená",K113,0)</f>
        <v>0</v>
      </c>
      <c r="BH113" s="228">
        <f>IF(O113="sníž. přenesená",K113,0)</f>
        <v>0</v>
      </c>
      <c r="BI113" s="228">
        <f>IF(O113="nulová",K113,0)</f>
        <v>0</v>
      </c>
      <c r="BJ113" s="18" t="s">
        <v>83</v>
      </c>
      <c r="BK113" s="228">
        <f>ROUND(P113*H113,2)</f>
        <v>0</v>
      </c>
      <c r="BL113" s="18" t="s">
        <v>165</v>
      </c>
      <c r="BM113" s="227" t="s">
        <v>411</v>
      </c>
    </row>
    <row r="114" s="2" customFormat="1">
      <c r="A114" s="39"/>
      <c r="B114" s="40"/>
      <c r="C114" s="41"/>
      <c r="D114" s="229" t="s">
        <v>167</v>
      </c>
      <c r="E114" s="41"/>
      <c r="F114" s="230" t="s">
        <v>412</v>
      </c>
      <c r="G114" s="41"/>
      <c r="H114" s="41"/>
      <c r="I114" s="231"/>
      <c r="J114" s="231"/>
      <c r="K114" s="41"/>
      <c r="L114" s="41"/>
      <c r="M114" s="45"/>
      <c r="N114" s="232"/>
      <c r="O114" s="233"/>
      <c r="P114" s="85"/>
      <c r="Q114" s="85"/>
      <c r="R114" s="85"/>
      <c r="S114" s="85"/>
      <c r="T114" s="85"/>
      <c r="U114" s="85"/>
      <c r="V114" s="85"/>
      <c r="W114" s="85"/>
      <c r="X114" s="86"/>
      <c r="Y114" s="39"/>
      <c r="Z114" s="39"/>
      <c r="AA114" s="39"/>
      <c r="AB114" s="39"/>
      <c r="AC114" s="39"/>
      <c r="AD114" s="39"/>
      <c r="AE114" s="39"/>
      <c r="AT114" s="18" t="s">
        <v>167</v>
      </c>
      <c r="AU114" s="18" t="s">
        <v>83</v>
      </c>
    </row>
    <row r="115" s="2" customFormat="1">
      <c r="A115" s="39"/>
      <c r="B115" s="40"/>
      <c r="C115" s="41"/>
      <c r="D115" s="234" t="s">
        <v>169</v>
      </c>
      <c r="E115" s="41"/>
      <c r="F115" s="235" t="s">
        <v>413</v>
      </c>
      <c r="G115" s="41"/>
      <c r="H115" s="41"/>
      <c r="I115" s="231"/>
      <c r="J115" s="231"/>
      <c r="K115" s="41"/>
      <c r="L115" s="41"/>
      <c r="M115" s="45"/>
      <c r="N115" s="232"/>
      <c r="O115" s="233"/>
      <c r="P115" s="85"/>
      <c r="Q115" s="85"/>
      <c r="R115" s="85"/>
      <c r="S115" s="85"/>
      <c r="T115" s="85"/>
      <c r="U115" s="85"/>
      <c r="V115" s="85"/>
      <c r="W115" s="85"/>
      <c r="X115" s="86"/>
      <c r="Y115" s="39"/>
      <c r="Z115" s="39"/>
      <c r="AA115" s="39"/>
      <c r="AB115" s="39"/>
      <c r="AC115" s="39"/>
      <c r="AD115" s="39"/>
      <c r="AE115" s="39"/>
      <c r="AT115" s="18" t="s">
        <v>169</v>
      </c>
      <c r="AU115" s="18" t="s">
        <v>83</v>
      </c>
    </row>
    <row r="116" s="2" customFormat="1" ht="24.15" customHeight="1">
      <c r="A116" s="39"/>
      <c r="B116" s="40"/>
      <c r="C116" s="215" t="s">
        <v>210</v>
      </c>
      <c r="D116" s="215" t="s">
        <v>160</v>
      </c>
      <c r="E116" s="216" t="s">
        <v>414</v>
      </c>
      <c r="F116" s="217" t="s">
        <v>415</v>
      </c>
      <c r="G116" s="218" t="s">
        <v>177</v>
      </c>
      <c r="H116" s="219">
        <v>20</v>
      </c>
      <c r="I116" s="220"/>
      <c r="J116" s="220"/>
      <c r="K116" s="221">
        <f>ROUND(P116*H116,2)</f>
        <v>0</v>
      </c>
      <c r="L116" s="217" t="s">
        <v>164</v>
      </c>
      <c r="M116" s="45"/>
      <c r="N116" s="222" t="s">
        <v>20</v>
      </c>
      <c r="O116" s="223" t="s">
        <v>45</v>
      </c>
      <c r="P116" s="224">
        <f>I116+J116</f>
        <v>0</v>
      </c>
      <c r="Q116" s="224">
        <f>ROUND(I116*H116,2)</f>
        <v>0</v>
      </c>
      <c r="R116" s="224">
        <f>ROUND(J116*H116,2)</f>
        <v>0</v>
      </c>
      <c r="S116" s="85"/>
      <c r="T116" s="225">
        <f>S116*H116</f>
        <v>0</v>
      </c>
      <c r="U116" s="225">
        <v>3.0000000000000001E-05</v>
      </c>
      <c r="V116" s="225">
        <f>U116*H116</f>
        <v>0.00060000000000000006</v>
      </c>
      <c r="W116" s="225">
        <v>0</v>
      </c>
      <c r="X116" s="226">
        <f>W116*H116</f>
        <v>0</v>
      </c>
      <c r="Y116" s="39"/>
      <c r="Z116" s="39"/>
      <c r="AA116" s="39"/>
      <c r="AB116" s="39"/>
      <c r="AC116" s="39"/>
      <c r="AD116" s="39"/>
      <c r="AE116" s="39"/>
      <c r="AR116" s="227" t="s">
        <v>165</v>
      </c>
      <c r="AT116" s="227" t="s">
        <v>160</v>
      </c>
      <c r="AU116" s="227" t="s">
        <v>83</v>
      </c>
      <c r="AY116" s="18" t="s">
        <v>159</v>
      </c>
      <c r="BE116" s="228">
        <f>IF(O116="základní",K116,0)</f>
        <v>0</v>
      </c>
      <c r="BF116" s="228">
        <f>IF(O116="snížená",K116,0)</f>
        <v>0</v>
      </c>
      <c r="BG116" s="228">
        <f>IF(O116="zákl. přenesená",K116,0)</f>
        <v>0</v>
      </c>
      <c r="BH116" s="228">
        <f>IF(O116="sníž. přenesená",K116,0)</f>
        <v>0</v>
      </c>
      <c r="BI116" s="228">
        <f>IF(O116="nulová",K116,0)</f>
        <v>0</v>
      </c>
      <c r="BJ116" s="18" t="s">
        <v>83</v>
      </c>
      <c r="BK116" s="228">
        <f>ROUND(P116*H116,2)</f>
        <v>0</v>
      </c>
      <c r="BL116" s="18" t="s">
        <v>165</v>
      </c>
      <c r="BM116" s="227" t="s">
        <v>416</v>
      </c>
    </row>
    <row r="117" s="2" customFormat="1">
      <c r="A117" s="39"/>
      <c r="B117" s="40"/>
      <c r="C117" s="41"/>
      <c r="D117" s="229" t="s">
        <v>167</v>
      </c>
      <c r="E117" s="41"/>
      <c r="F117" s="230" t="s">
        <v>417</v>
      </c>
      <c r="G117" s="41"/>
      <c r="H117" s="41"/>
      <c r="I117" s="231"/>
      <c r="J117" s="231"/>
      <c r="K117" s="41"/>
      <c r="L117" s="41"/>
      <c r="M117" s="45"/>
      <c r="N117" s="232"/>
      <c r="O117" s="233"/>
      <c r="P117" s="85"/>
      <c r="Q117" s="85"/>
      <c r="R117" s="85"/>
      <c r="S117" s="85"/>
      <c r="T117" s="85"/>
      <c r="U117" s="85"/>
      <c r="V117" s="85"/>
      <c r="W117" s="85"/>
      <c r="X117" s="86"/>
      <c r="Y117" s="39"/>
      <c r="Z117" s="39"/>
      <c r="AA117" s="39"/>
      <c r="AB117" s="39"/>
      <c r="AC117" s="39"/>
      <c r="AD117" s="39"/>
      <c r="AE117" s="39"/>
      <c r="AT117" s="18" t="s">
        <v>167</v>
      </c>
      <c r="AU117" s="18" t="s">
        <v>83</v>
      </c>
    </row>
    <row r="118" s="2" customFormat="1">
      <c r="A118" s="39"/>
      <c r="B118" s="40"/>
      <c r="C118" s="41"/>
      <c r="D118" s="234" t="s">
        <v>169</v>
      </c>
      <c r="E118" s="41"/>
      <c r="F118" s="235" t="s">
        <v>418</v>
      </c>
      <c r="G118" s="41"/>
      <c r="H118" s="41"/>
      <c r="I118" s="231"/>
      <c r="J118" s="231"/>
      <c r="K118" s="41"/>
      <c r="L118" s="41"/>
      <c r="M118" s="45"/>
      <c r="N118" s="232"/>
      <c r="O118" s="233"/>
      <c r="P118" s="85"/>
      <c r="Q118" s="85"/>
      <c r="R118" s="85"/>
      <c r="S118" s="85"/>
      <c r="T118" s="85"/>
      <c r="U118" s="85"/>
      <c r="V118" s="85"/>
      <c r="W118" s="85"/>
      <c r="X118" s="86"/>
      <c r="Y118" s="39"/>
      <c r="Z118" s="39"/>
      <c r="AA118" s="39"/>
      <c r="AB118" s="39"/>
      <c r="AC118" s="39"/>
      <c r="AD118" s="39"/>
      <c r="AE118" s="39"/>
      <c r="AT118" s="18" t="s">
        <v>169</v>
      </c>
      <c r="AU118" s="18" t="s">
        <v>83</v>
      </c>
    </row>
    <row r="119" s="2" customFormat="1" ht="24.15" customHeight="1">
      <c r="A119" s="39"/>
      <c r="B119" s="40"/>
      <c r="C119" s="258" t="s">
        <v>199</v>
      </c>
      <c r="D119" s="258" t="s">
        <v>195</v>
      </c>
      <c r="E119" s="259" t="s">
        <v>204</v>
      </c>
      <c r="F119" s="260" t="s">
        <v>205</v>
      </c>
      <c r="G119" s="261" t="s">
        <v>206</v>
      </c>
      <c r="H119" s="262">
        <v>1</v>
      </c>
      <c r="I119" s="263"/>
      <c r="J119" s="264"/>
      <c r="K119" s="265">
        <f>ROUND(P119*H119,2)</f>
        <v>0</v>
      </c>
      <c r="L119" s="260" t="s">
        <v>20</v>
      </c>
      <c r="M119" s="266"/>
      <c r="N119" s="267" t="s">
        <v>20</v>
      </c>
      <c r="O119" s="223" t="s">
        <v>45</v>
      </c>
      <c r="P119" s="224">
        <f>I119+J119</f>
        <v>0</v>
      </c>
      <c r="Q119" s="224">
        <f>ROUND(I119*H119,2)</f>
        <v>0</v>
      </c>
      <c r="R119" s="224">
        <f>ROUND(J119*H119,2)</f>
        <v>0</v>
      </c>
      <c r="S119" s="85"/>
      <c r="T119" s="225">
        <f>S119*H119</f>
        <v>0</v>
      </c>
      <c r="U119" s="225">
        <v>0.080000000000000002</v>
      </c>
      <c r="V119" s="225">
        <f>U119*H119</f>
        <v>0.080000000000000002</v>
      </c>
      <c r="W119" s="225">
        <v>0</v>
      </c>
      <c r="X119" s="226">
        <f>W119*H119</f>
        <v>0</v>
      </c>
      <c r="Y119" s="39"/>
      <c r="Z119" s="39"/>
      <c r="AA119" s="39"/>
      <c r="AB119" s="39"/>
      <c r="AC119" s="39"/>
      <c r="AD119" s="39"/>
      <c r="AE119" s="39"/>
      <c r="AR119" s="227" t="s">
        <v>199</v>
      </c>
      <c r="AT119" s="227" t="s">
        <v>195</v>
      </c>
      <c r="AU119" s="227" t="s">
        <v>83</v>
      </c>
      <c r="AY119" s="18" t="s">
        <v>159</v>
      </c>
      <c r="BE119" s="228">
        <f>IF(O119="základní",K119,0)</f>
        <v>0</v>
      </c>
      <c r="BF119" s="228">
        <f>IF(O119="snížená",K119,0)</f>
        <v>0</v>
      </c>
      <c r="BG119" s="228">
        <f>IF(O119="zákl. přenesená",K119,0)</f>
        <v>0</v>
      </c>
      <c r="BH119" s="228">
        <f>IF(O119="sníž. přenesená",K119,0)</f>
        <v>0</v>
      </c>
      <c r="BI119" s="228">
        <f>IF(O119="nulová",K119,0)</f>
        <v>0</v>
      </c>
      <c r="BJ119" s="18" t="s">
        <v>83</v>
      </c>
      <c r="BK119" s="228">
        <f>ROUND(P119*H119,2)</f>
        <v>0</v>
      </c>
      <c r="BL119" s="18" t="s">
        <v>165</v>
      </c>
      <c r="BM119" s="227" t="s">
        <v>419</v>
      </c>
    </row>
    <row r="120" s="2" customFormat="1">
      <c r="A120" s="39"/>
      <c r="B120" s="40"/>
      <c r="C120" s="41"/>
      <c r="D120" s="229" t="s">
        <v>167</v>
      </c>
      <c r="E120" s="41"/>
      <c r="F120" s="230" t="s">
        <v>208</v>
      </c>
      <c r="G120" s="41"/>
      <c r="H120" s="41"/>
      <c r="I120" s="231"/>
      <c r="J120" s="231"/>
      <c r="K120" s="41"/>
      <c r="L120" s="41"/>
      <c r="M120" s="45"/>
      <c r="N120" s="232"/>
      <c r="O120" s="233"/>
      <c r="P120" s="85"/>
      <c r="Q120" s="85"/>
      <c r="R120" s="85"/>
      <c r="S120" s="85"/>
      <c r="T120" s="85"/>
      <c r="U120" s="85"/>
      <c r="V120" s="85"/>
      <c r="W120" s="85"/>
      <c r="X120" s="86"/>
      <c r="Y120" s="39"/>
      <c r="Z120" s="39"/>
      <c r="AA120" s="39"/>
      <c r="AB120" s="39"/>
      <c r="AC120" s="39"/>
      <c r="AD120" s="39"/>
      <c r="AE120" s="39"/>
      <c r="AT120" s="18" t="s">
        <v>167</v>
      </c>
      <c r="AU120" s="18" t="s">
        <v>83</v>
      </c>
    </row>
    <row r="121" s="2" customFormat="1">
      <c r="A121" s="39"/>
      <c r="B121" s="40"/>
      <c r="C121" s="41"/>
      <c r="D121" s="229" t="s">
        <v>311</v>
      </c>
      <c r="E121" s="41"/>
      <c r="F121" s="274" t="s">
        <v>420</v>
      </c>
      <c r="G121" s="41"/>
      <c r="H121" s="41"/>
      <c r="I121" s="231"/>
      <c r="J121" s="231"/>
      <c r="K121" s="41"/>
      <c r="L121" s="41"/>
      <c r="M121" s="45"/>
      <c r="N121" s="232"/>
      <c r="O121" s="233"/>
      <c r="P121" s="85"/>
      <c r="Q121" s="85"/>
      <c r="R121" s="85"/>
      <c r="S121" s="85"/>
      <c r="T121" s="85"/>
      <c r="U121" s="85"/>
      <c r="V121" s="85"/>
      <c r="W121" s="85"/>
      <c r="X121" s="86"/>
      <c r="Y121" s="39"/>
      <c r="Z121" s="39"/>
      <c r="AA121" s="39"/>
      <c r="AB121" s="39"/>
      <c r="AC121" s="39"/>
      <c r="AD121" s="39"/>
      <c r="AE121" s="39"/>
      <c r="AT121" s="18" t="s">
        <v>311</v>
      </c>
      <c r="AU121" s="18" t="s">
        <v>83</v>
      </c>
    </row>
    <row r="122" s="12" customFormat="1" ht="22.8" customHeight="1">
      <c r="A122" s="12"/>
      <c r="B122" s="200"/>
      <c r="C122" s="201"/>
      <c r="D122" s="202" t="s">
        <v>75</v>
      </c>
      <c r="E122" s="268" t="s">
        <v>83</v>
      </c>
      <c r="F122" s="268" t="s">
        <v>209</v>
      </c>
      <c r="G122" s="201"/>
      <c r="H122" s="201"/>
      <c r="I122" s="204"/>
      <c r="J122" s="204"/>
      <c r="K122" s="269">
        <f>BK122</f>
        <v>0</v>
      </c>
      <c r="L122" s="201"/>
      <c r="M122" s="206"/>
      <c r="N122" s="207"/>
      <c r="O122" s="208"/>
      <c r="P122" s="208"/>
      <c r="Q122" s="209">
        <f>SUM(Q123:Q156)</f>
        <v>0</v>
      </c>
      <c r="R122" s="209">
        <f>SUM(R123:R156)</f>
        <v>0</v>
      </c>
      <c r="S122" s="208"/>
      <c r="T122" s="210">
        <f>SUM(T123:T156)</f>
        <v>0</v>
      </c>
      <c r="U122" s="208"/>
      <c r="V122" s="210">
        <f>SUM(V123:V156)</f>
        <v>0</v>
      </c>
      <c r="W122" s="208"/>
      <c r="X122" s="211">
        <f>SUM(X123:X156)</f>
        <v>0</v>
      </c>
      <c r="Y122" s="12"/>
      <c r="Z122" s="12"/>
      <c r="AA122" s="12"/>
      <c r="AB122" s="12"/>
      <c r="AC122" s="12"/>
      <c r="AD122" s="12"/>
      <c r="AE122" s="12"/>
      <c r="AR122" s="212" t="s">
        <v>83</v>
      </c>
      <c r="AT122" s="213" t="s">
        <v>75</v>
      </c>
      <c r="AU122" s="213" t="s">
        <v>83</v>
      </c>
      <c r="AY122" s="212" t="s">
        <v>159</v>
      </c>
      <c r="BK122" s="214">
        <f>SUM(BK123:BK156)</f>
        <v>0</v>
      </c>
    </row>
    <row r="123" s="2" customFormat="1" ht="24.15" customHeight="1">
      <c r="A123" s="39"/>
      <c r="B123" s="40"/>
      <c r="C123" s="215" t="s">
        <v>226</v>
      </c>
      <c r="D123" s="215" t="s">
        <v>160</v>
      </c>
      <c r="E123" s="216" t="s">
        <v>211</v>
      </c>
      <c r="F123" s="217" t="s">
        <v>212</v>
      </c>
      <c r="G123" s="218" t="s">
        <v>177</v>
      </c>
      <c r="H123" s="219">
        <v>29170</v>
      </c>
      <c r="I123" s="220"/>
      <c r="J123" s="220"/>
      <c r="K123" s="221">
        <f>ROUND(P123*H123,2)</f>
        <v>0</v>
      </c>
      <c r="L123" s="217" t="s">
        <v>164</v>
      </c>
      <c r="M123" s="45"/>
      <c r="N123" s="222" t="s">
        <v>20</v>
      </c>
      <c r="O123" s="223" t="s">
        <v>45</v>
      </c>
      <c r="P123" s="224">
        <f>I123+J123</f>
        <v>0</v>
      </c>
      <c r="Q123" s="224">
        <f>ROUND(I123*H123,2)</f>
        <v>0</v>
      </c>
      <c r="R123" s="224">
        <f>ROUND(J123*H123,2)</f>
        <v>0</v>
      </c>
      <c r="S123" s="85"/>
      <c r="T123" s="225">
        <f>S123*H123</f>
        <v>0</v>
      </c>
      <c r="U123" s="225">
        <v>0</v>
      </c>
      <c r="V123" s="225">
        <f>U123*H123</f>
        <v>0</v>
      </c>
      <c r="W123" s="225">
        <v>0</v>
      </c>
      <c r="X123" s="226">
        <f>W123*H123</f>
        <v>0</v>
      </c>
      <c r="Y123" s="39"/>
      <c r="Z123" s="39"/>
      <c r="AA123" s="39"/>
      <c r="AB123" s="39"/>
      <c r="AC123" s="39"/>
      <c r="AD123" s="39"/>
      <c r="AE123" s="39"/>
      <c r="AR123" s="227" t="s">
        <v>165</v>
      </c>
      <c r="AT123" s="227" t="s">
        <v>160</v>
      </c>
      <c r="AU123" s="227" t="s">
        <v>85</v>
      </c>
      <c r="AY123" s="18" t="s">
        <v>159</v>
      </c>
      <c r="BE123" s="228">
        <f>IF(O123="základní",K123,0)</f>
        <v>0</v>
      </c>
      <c r="BF123" s="228">
        <f>IF(O123="snížená",K123,0)</f>
        <v>0</v>
      </c>
      <c r="BG123" s="228">
        <f>IF(O123="zákl. přenesená",K123,0)</f>
        <v>0</v>
      </c>
      <c r="BH123" s="228">
        <f>IF(O123="sníž. přenesená",K123,0)</f>
        <v>0</v>
      </c>
      <c r="BI123" s="228">
        <f>IF(O123="nulová",K123,0)</f>
        <v>0</v>
      </c>
      <c r="BJ123" s="18" t="s">
        <v>83</v>
      </c>
      <c r="BK123" s="228">
        <f>ROUND(P123*H123,2)</f>
        <v>0</v>
      </c>
      <c r="BL123" s="18" t="s">
        <v>165</v>
      </c>
      <c r="BM123" s="227" t="s">
        <v>421</v>
      </c>
    </row>
    <row r="124" s="2" customFormat="1">
      <c r="A124" s="39"/>
      <c r="B124" s="40"/>
      <c r="C124" s="41"/>
      <c r="D124" s="229" t="s">
        <v>167</v>
      </c>
      <c r="E124" s="41"/>
      <c r="F124" s="230" t="s">
        <v>214</v>
      </c>
      <c r="G124" s="41"/>
      <c r="H124" s="41"/>
      <c r="I124" s="231"/>
      <c r="J124" s="231"/>
      <c r="K124" s="41"/>
      <c r="L124" s="41"/>
      <c r="M124" s="45"/>
      <c r="N124" s="232"/>
      <c r="O124" s="233"/>
      <c r="P124" s="85"/>
      <c r="Q124" s="85"/>
      <c r="R124" s="85"/>
      <c r="S124" s="85"/>
      <c r="T124" s="85"/>
      <c r="U124" s="85"/>
      <c r="V124" s="85"/>
      <c r="W124" s="85"/>
      <c r="X124" s="86"/>
      <c r="Y124" s="39"/>
      <c r="Z124" s="39"/>
      <c r="AA124" s="39"/>
      <c r="AB124" s="39"/>
      <c r="AC124" s="39"/>
      <c r="AD124" s="39"/>
      <c r="AE124" s="39"/>
      <c r="AT124" s="18" t="s">
        <v>167</v>
      </c>
      <c r="AU124" s="18" t="s">
        <v>85</v>
      </c>
    </row>
    <row r="125" s="2" customFormat="1">
      <c r="A125" s="39"/>
      <c r="B125" s="40"/>
      <c r="C125" s="41"/>
      <c r="D125" s="234" t="s">
        <v>169</v>
      </c>
      <c r="E125" s="41"/>
      <c r="F125" s="235" t="s">
        <v>215</v>
      </c>
      <c r="G125" s="41"/>
      <c r="H125" s="41"/>
      <c r="I125" s="231"/>
      <c r="J125" s="231"/>
      <c r="K125" s="41"/>
      <c r="L125" s="41"/>
      <c r="M125" s="45"/>
      <c r="N125" s="232"/>
      <c r="O125" s="233"/>
      <c r="P125" s="85"/>
      <c r="Q125" s="85"/>
      <c r="R125" s="85"/>
      <c r="S125" s="85"/>
      <c r="T125" s="85"/>
      <c r="U125" s="85"/>
      <c r="V125" s="85"/>
      <c r="W125" s="85"/>
      <c r="X125" s="86"/>
      <c r="Y125" s="39"/>
      <c r="Z125" s="39"/>
      <c r="AA125" s="39"/>
      <c r="AB125" s="39"/>
      <c r="AC125" s="39"/>
      <c r="AD125" s="39"/>
      <c r="AE125" s="39"/>
      <c r="AT125" s="18" t="s">
        <v>169</v>
      </c>
      <c r="AU125" s="18" t="s">
        <v>85</v>
      </c>
    </row>
    <row r="126" s="13" customFormat="1">
      <c r="A126" s="13"/>
      <c r="B126" s="236"/>
      <c r="C126" s="237"/>
      <c r="D126" s="229" t="s">
        <v>171</v>
      </c>
      <c r="E126" s="238" t="s">
        <v>20</v>
      </c>
      <c r="F126" s="239" t="s">
        <v>422</v>
      </c>
      <c r="G126" s="237"/>
      <c r="H126" s="240">
        <v>10420</v>
      </c>
      <c r="I126" s="241"/>
      <c r="J126" s="241"/>
      <c r="K126" s="237"/>
      <c r="L126" s="237"/>
      <c r="M126" s="242"/>
      <c r="N126" s="243"/>
      <c r="O126" s="244"/>
      <c r="P126" s="244"/>
      <c r="Q126" s="244"/>
      <c r="R126" s="244"/>
      <c r="S126" s="244"/>
      <c r="T126" s="244"/>
      <c r="U126" s="244"/>
      <c r="V126" s="244"/>
      <c r="W126" s="244"/>
      <c r="X126" s="245"/>
      <c r="Y126" s="13"/>
      <c r="Z126" s="13"/>
      <c r="AA126" s="13"/>
      <c r="AB126" s="13"/>
      <c r="AC126" s="13"/>
      <c r="AD126" s="13"/>
      <c r="AE126" s="13"/>
      <c r="AT126" s="246" t="s">
        <v>171</v>
      </c>
      <c r="AU126" s="246" t="s">
        <v>85</v>
      </c>
      <c r="AV126" s="13" t="s">
        <v>85</v>
      </c>
      <c r="AW126" s="13" t="s">
        <v>5</v>
      </c>
      <c r="AX126" s="13" t="s">
        <v>76</v>
      </c>
      <c r="AY126" s="246" t="s">
        <v>159</v>
      </c>
    </row>
    <row r="127" s="13" customFormat="1">
      <c r="A127" s="13"/>
      <c r="B127" s="236"/>
      <c r="C127" s="237"/>
      <c r="D127" s="229" t="s">
        <v>171</v>
      </c>
      <c r="E127" s="238" t="s">
        <v>20</v>
      </c>
      <c r="F127" s="239" t="s">
        <v>423</v>
      </c>
      <c r="G127" s="237"/>
      <c r="H127" s="240">
        <v>18750</v>
      </c>
      <c r="I127" s="241"/>
      <c r="J127" s="241"/>
      <c r="K127" s="237"/>
      <c r="L127" s="237"/>
      <c r="M127" s="242"/>
      <c r="N127" s="243"/>
      <c r="O127" s="244"/>
      <c r="P127" s="244"/>
      <c r="Q127" s="244"/>
      <c r="R127" s="244"/>
      <c r="S127" s="244"/>
      <c r="T127" s="244"/>
      <c r="U127" s="244"/>
      <c r="V127" s="244"/>
      <c r="W127" s="244"/>
      <c r="X127" s="245"/>
      <c r="Y127" s="13"/>
      <c r="Z127" s="13"/>
      <c r="AA127" s="13"/>
      <c r="AB127" s="13"/>
      <c r="AC127" s="13"/>
      <c r="AD127" s="13"/>
      <c r="AE127" s="13"/>
      <c r="AT127" s="246" t="s">
        <v>171</v>
      </c>
      <c r="AU127" s="246" t="s">
        <v>85</v>
      </c>
      <c r="AV127" s="13" t="s">
        <v>85</v>
      </c>
      <c r="AW127" s="13" t="s">
        <v>5</v>
      </c>
      <c r="AX127" s="13" t="s">
        <v>76</v>
      </c>
      <c r="AY127" s="246" t="s">
        <v>159</v>
      </c>
    </row>
    <row r="128" s="14" customFormat="1">
      <c r="A128" s="14"/>
      <c r="B128" s="247"/>
      <c r="C128" s="248"/>
      <c r="D128" s="229" t="s">
        <v>171</v>
      </c>
      <c r="E128" s="249" t="s">
        <v>20</v>
      </c>
      <c r="F128" s="250" t="s">
        <v>174</v>
      </c>
      <c r="G128" s="248"/>
      <c r="H128" s="251">
        <v>29170</v>
      </c>
      <c r="I128" s="252"/>
      <c r="J128" s="252"/>
      <c r="K128" s="248"/>
      <c r="L128" s="248"/>
      <c r="M128" s="253"/>
      <c r="N128" s="254"/>
      <c r="O128" s="255"/>
      <c r="P128" s="255"/>
      <c r="Q128" s="255"/>
      <c r="R128" s="255"/>
      <c r="S128" s="255"/>
      <c r="T128" s="255"/>
      <c r="U128" s="255"/>
      <c r="V128" s="255"/>
      <c r="W128" s="255"/>
      <c r="X128" s="256"/>
      <c r="Y128" s="14"/>
      <c r="Z128" s="14"/>
      <c r="AA128" s="14"/>
      <c r="AB128" s="14"/>
      <c r="AC128" s="14"/>
      <c r="AD128" s="14"/>
      <c r="AE128" s="14"/>
      <c r="AT128" s="257" t="s">
        <v>171</v>
      </c>
      <c r="AU128" s="257" t="s">
        <v>85</v>
      </c>
      <c r="AV128" s="14" t="s">
        <v>165</v>
      </c>
      <c r="AW128" s="14" t="s">
        <v>5</v>
      </c>
      <c r="AX128" s="14" t="s">
        <v>83</v>
      </c>
      <c r="AY128" s="257" t="s">
        <v>159</v>
      </c>
    </row>
    <row r="129" s="2" customFormat="1" ht="33" customHeight="1">
      <c r="A129" s="39"/>
      <c r="B129" s="40"/>
      <c r="C129" s="215" t="s">
        <v>233</v>
      </c>
      <c r="D129" s="215" t="s">
        <v>160</v>
      </c>
      <c r="E129" s="216" t="s">
        <v>219</v>
      </c>
      <c r="F129" s="217" t="s">
        <v>220</v>
      </c>
      <c r="G129" s="218" t="s">
        <v>163</v>
      </c>
      <c r="H129" s="219">
        <v>4614</v>
      </c>
      <c r="I129" s="220"/>
      <c r="J129" s="220"/>
      <c r="K129" s="221">
        <f>ROUND(P129*H129,2)</f>
        <v>0</v>
      </c>
      <c r="L129" s="217" t="s">
        <v>164</v>
      </c>
      <c r="M129" s="45"/>
      <c r="N129" s="222" t="s">
        <v>20</v>
      </c>
      <c r="O129" s="223" t="s">
        <v>45</v>
      </c>
      <c r="P129" s="224">
        <f>I129+J129</f>
        <v>0</v>
      </c>
      <c r="Q129" s="224">
        <f>ROUND(I129*H129,2)</f>
        <v>0</v>
      </c>
      <c r="R129" s="224">
        <f>ROUND(J129*H129,2)</f>
        <v>0</v>
      </c>
      <c r="S129" s="85"/>
      <c r="T129" s="225">
        <f>S129*H129</f>
        <v>0</v>
      </c>
      <c r="U129" s="225">
        <v>0</v>
      </c>
      <c r="V129" s="225">
        <f>U129*H129</f>
        <v>0</v>
      </c>
      <c r="W129" s="225">
        <v>0</v>
      </c>
      <c r="X129" s="226">
        <f>W129*H129</f>
        <v>0</v>
      </c>
      <c r="Y129" s="39"/>
      <c r="Z129" s="39"/>
      <c r="AA129" s="39"/>
      <c r="AB129" s="39"/>
      <c r="AC129" s="39"/>
      <c r="AD129" s="39"/>
      <c r="AE129" s="39"/>
      <c r="AR129" s="227" t="s">
        <v>165</v>
      </c>
      <c r="AT129" s="227" t="s">
        <v>160</v>
      </c>
      <c r="AU129" s="227" t="s">
        <v>85</v>
      </c>
      <c r="AY129" s="18" t="s">
        <v>159</v>
      </c>
      <c r="BE129" s="228">
        <f>IF(O129="základní",K129,0)</f>
        <v>0</v>
      </c>
      <c r="BF129" s="228">
        <f>IF(O129="snížená",K129,0)</f>
        <v>0</v>
      </c>
      <c r="BG129" s="228">
        <f>IF(O129="zákl. přenesená",K129,0)</f>
        <v>0</v>
      </c>
      <c r="BH129" s="228">
        <f>IF(O129="sníž. přenesená",K129,0)</f>
        <v>0</v>
      </c>
      <c r="BI129" s="228">
        <f>IF(O129="nulová",K129,0)</f>
        <v>0</v>
      </c>
      <c r="BJ129" s="18" t="s">
        <v>83</v>
      </c>
      <c r="BK129" s="228">
        <f>ROUND(P129*H129,2)</f>
        <v>0</v>
      </c>
      <c r="BL129" s="18" t="s">
        <v>165</v>
      </c>
      <c r="BM129" s="227" t="s">
        <v>424</v>
      </c>
    </row>
    <row r="130" s="2" customFormat="1">
      <c r="A130" s="39"/>
      <c r="B130" s="40"/>
      <c r="C130" s="41"/>
      <c r="D130" s="229" t="s">
        <v>167</v>
      </c>
      <c r="E130" s="41"/>
      <c r="F130" s="230" t="s">
        <v>222</v>
      </c>
      <c r="G130" s="41"/>
      <c r="H130" s="41"/>
      <c r="I130" s="231"/>
      <c r="J130" s="231"/>
      <c r="K130" s="41"/>
      <c r="L130" s="41"/>
      <c r="M130" s="45"/>
      <c r="N130" s="232"/>
      <c r="O130" s="233"/>
      <c r="P130" s="85"/>
      <c r="Q130" s="85"/>
      <c r="R130" s="85"/>
      <c r="S130" s="85"/>
      <c r="T130" s="85"/>
      <c r="U130" s="85"/>
      <c r="V130" s="85"/>
      <c r="W130" s="85"/>
      <c r="X130" s="86"/>
      <c r="Y130" s="39"/>
      <c r="Z130" s="39"/>
      <c r="AA130" s="39"/>
      <c r="AB130" s="39"/>
      <c r="AC130" s="39"/>
      <c r="AD130" s="39"/>
      <c r="AE130" s="39"/>
      <c r="AT130" s="18" t="s">
        <v>167</v>
      </c>
      <c r="AU130" s="18" t="s">
        <v>85</v>
      </c>
    </row>
    <row r="131" s="2" customFormat="1">
      <c r="A131" s="39"/>
      <c r="B131" s="40"/>
      <c r="C131" s="41"/>
      <c r="D131" s="234" t="s">
        <v>169</v>
      </c>
      <c r="E131" s="41"/>
      <c r="F131" s="235" t="s">
        <v>223</v>
      </c>
      <c r="G131" s="41"/>
      <c r="H131" s="41"/>
      <c r="I131" s="231"/>
      <c r="J131" s="231"/>
      <c r="K131" s="41"/>
      <c r="L131" s="41"/>
      <c r="M131" s="45"/>
      <c r="N131" s="232"/>
      <c r="O131" s="233"/>
      <c r="P131" s="85"/>
      <c r="Q131" s="85"/>
      <c r="R131" s="85"/>
      <c r="S131" s="85"/>
      <c r="T131" s="85"/>
      <c r="U131" s="85"/>
      <c r="V131" s="85"/>
      <c r="W131" s="85"/>
      <c r="X131" s="86"/>
      <c r="Y131" s="39"/>
      <c r="Z131" s="39"/>
      <c r="AA131" s="39"/>
      <c r="AB131" s="39"/>
      <c r="AC131" s="39"/>
      <c r="AD131" s="39"/>
      <c r="AE131" s="39"/>
      <c r="AT131" s="18" t="s">
        <v>169</v>
      </c>
      <c r="AU131" s="18" t="s">
        <v>85</v>
      </c>
    </row>
    <row r="132" s="13" customFormat="1">
      <c r="A132" s="13"/>
      <c r="B132" s="236"/>
      <c r="C132" s="237"/>
      <c r="D132" s="229" t="s">
        <v>171</v>
      </c>
      <c r="E132" s="238" t="s">
        <v>20</v>
      </c>
      <c r="F132" s="239" t="s">
        <v>425</v>
      </c>
      <c r="G132" s="237"/>
      <c r="H132" s="240">
        <v>1875</v>
      </c>
      <c r="I132" s="241"/>
      <c r="J132" s="241"/>
      <c r="K132" s="237"/>
      <c r="L132" s="237"/>
      <c r="M132" s="242"/>
      <c r="N132" s="243"/>
      <c r="O132" s="244"/>
      <c r="P132" s="244"/>
      <c r="Q132" s="244"/>
      <c r="R132" s="244"/>
      <c r="S132" s="244"/>
      <c r="T132" s="244"/>
      <c r="U132" s="244"/>
      <c r="V132" s="244"/>
      <c r="W132" s="244"/>
      <c r="X132" s="245"/>
      <c r="Y132" s="13"/>
      <c r="Z132" s="13"/>
      <c r="AA132" s="13"/>
      <c r="AB132" s="13"/>
      <c r="AC132" s="13"/>
      <c r="AD132" s="13"/>
      <c r="AE132" s="13"/>
      <c r="AT132" s="246" t="s">
        <v>171</v>
      </c>
      <c r="AU132" s="246" t="s">
        <v>85</v>
      </c>
      <c r="AV132" s="13" t="s">
        <v>85</v>
      </c>
      <c r="AW132" s="13" t="s">
        <v>5</v>
      </c>
      <c r="AX132" s="13" t="s">
        <v>76</v>
      </c>
      <c r="AY132" s="246" t="s">
        <v>159</v>
      </c>
    </row>
    <row r="133" s="13" customFormat="1">
      <c r="A133" s="13"/>
      <c r="B133" s="236"/>
      <c r="C133" s="237"/>
      <c r="D133" s="229" t="s">
        <v>171</v>
      </c>
      <c r="E133" s="238" t="s">
        <v>20</v>
      </c>
      <c r="F133" s="239" t="s">
        <v>426</v>
      </c>
      <c r="G133" s="237"/>
      <c r="H133" s="240">
        <v>2739</v>
      </c>
      <c r="I133" s="241"/>
      <c r="J133" s="241"/>
      <c r="K133" s="237"/>
      <c r="L133" s="237"/>
      <c r="M133" s="242"/>
      <c r="N133" s="243"/>
      <c r="O133" s="244"/>
      <c r="P133" s="244"/>
      <c r="Q133" s="244"/>
      <c r="R133" s="244"/>
      <c r="S133" s="244"/>
      <c r="T133" s="244"/>
      <c r="U133" s="244"/>
      <c r="V133" s="244"/>
      <c r="W133" s="244"/>
      <c r="X133" s="245"/>
      <c r="Y133" s="13"/>
      <c r="Z133" s="13"/>
      <c r="AA133" s="13"/>
      <c r="AB133" s="13"/>
      <c r="AC133" s="13"/>
      <c r="AD133" s="13"/>
      <c r="AE133" s="13"/>
      <c r="AT133" s="246" t="s">
        <v>171</v>
      </c>
      <c r="AU133" s="246" t="s">
        <v>85</v>
      </c>
      <c r="AV133" s="13" t="s">
        <v>85</v>
      </c>
      <c r="AW133" s="13" t="s">
        <v>5</v>
      </c>
      <c r="AX133" s="13" t="s">
        <v>76</v>
      </c>
      <c r="AY133" s="246" t="s">
        <v>159</v>
      </c>
    </row>
    <row r="134" s="14" customFormat="1">
      <c r="A134" s="14"/>
      <c r="B134" s="247"/>
      <c r="C134" s="248"/>
      <c r="D134" s="229" t="s">
        <v>171</v>
      </c>
      <c r="E134" s="249" t="s">
        <v>20</v>
      </c>
      <c r="F134" s="250" t="s">
        <v>174</v>
      </c>
      <c r="G134" s="248"/>
      <c r="H134" s="251">
        <v>4614</v>
      </c>
      <c r="I134" s="252"/>
      <c r="J134" s="252"/>
      <c r="K134" s="248"/>
      <c r="L134" s="248"/>
      <c r="M134" s="253"/>
      <c r="N134" s="254"/>
      <c r="O134" s="255"/>
      <c r="P134" s="255"/>
      <c r="Q134" s="255"/>
      <c r="R134" s="255"/>
      <c r="S134" s="255"/>
      <c r="T134" s="255"/>
      <c r="U134" s="255"/>
      <c r="V134" s="255"/>
      <c r="W134" s="255"/>
      <c r="X134" s="256"/>
      <c r="Y134" s="14"/>
      <c r="Z134" s="14"/>
      <c r="AA134" s="14"/>
      <c r="AB134" s="14"/>
      <c r="AC134" s="14"/>
      <c r="AD134" s="14"/>
      <c r="AE134" s="14"/>
      <c r="AT134" s="257" t="s">
        <v>171</v>
      </c>
      <c r="AU134" s="257" t="s">
        <v>85</v>
      </c>
      <c r="AV134" s="14" t="s">
        <v>165</v>
      </c>
      <c r="AW134" s="14" t="s">
        <v>5</v>
      </c>
      <c r="AX134" s="14" t="s">
        <v>83</v>
      </c>
      <c r="AY134" s="257" t="s">
        <v>159</v>
      </c>
    </row>
    <row r="135" s="2" customFormat="1" ht="37.8" customHeight="1">
      <c r="A135" s="39"/>
      <c r="B135" s="40"/>
      <c r="C135" s="215" t="s">
        <v>240</v>
      </c>
      <c r="D135" s="215" t="s">
        <v>160</v>
      </c>
      <c r="E135" s="216" t="s">
        <v>427</v>
      </c>
      <c r="F135" s="217" t="s">
        <v>428</v>
      </c>
      <c r="G135" s="218" t="s">
        <v>163</v>
      </c>
      <c r="H135" s="219">
        <v>922</v>
      </c>
      <c r="I135" s="220"/>
      <c r="J135" s="220"/>
      <c r="K135" s="221">
        <f>ROUND(P135*H135,2)</f>
        <v>0</v>
      </c>
      <c r="L135" s="217" t="s">
        <v>164</v>
      </c>
      <c r="M135" s="45"/>
      <c r="N135" s="222" t="s">
        <v>20</v>
      </c>
      <c r="O135" s="223" t="s">
        <v>45</v>
      </c>
      <c r="P135" s="224">
        <f>I135+J135</f>
        <v>0</v>
      </c>
      <c r="Q135" s="224">
        <f>ROUND(I135*H135,2)</f>
        <v>0</v>
      </c>
      <c r="R135" s="224">
        <f>ROUND(J135*H135,2)</f>
        <v>0</v>
      </c>
      <c r="S135" s="85"/>
      <c r="T135" s="225">
        <f>S135*H135</f>
        <v>0</v>
      </c>
      <c r="U135" s="225">
        <v>0</v>
      </c>
      <c r="V135" s="225">
        <f>U135*H135</f>
        <v>0</v>
      </c>
      <c r="W135" s="225">
        <v>0</v>
      </c>
      <c r="X135" s="226">
        <f>W135*H135</f>
        <v>0</v>
      </c>
      <c r="Y135" s="39"/>
      <c r="Z135" s="39"/>
      <c r="AA135" s="39"/>
      <c r="AB135" s="39"/>
      <c r="AC135" s="39"/>
      <c r="AD135" s="39"/>
      <c r="AE135" s="39"/>
      <c r="AR135" s="227" t="s">
        <v>165</v>
      </c>
      <c r="AT135" s="227" t="s">
        <v>160</v>
      </c>
      <c r="AU135" s="227" t="s">
        <v>85</v>
      </c>
      <c r="AY135" s="18" t="s">
        <v>159</v>
      </c>
      <c r="BE135" s="228">
        <f>IF(O135="základní",K135,0)</f>
        <v>0</v>
      </c>
      <c r="BF135" s="228">
        <f>IF(O135="snížená",K135,0)</f>
        <v>0</v>
      </c>
      <c r="BG135" s="228">
        <f>IF(O135="zákl. přenesená",K135,0)</f>
        <v>0</v>
      </c>
      <c r="BH135" s="228">
        <f>IF(O135="sníž. přenesená",K135,0)</f>
        <v>0</v>
      </c>
      <c r="BI135" s="228">
        <f>IF(O135="nulová",K135,0)</f>
        <v>0</v>
      </c>
      <c r="BJ135" s="18" t="s">
        <v>83</v>
      </c>
      <c r="BK135" s="228">
        <f>ROUND(P135*H135,2)</f>
        <v>0</v>
      </c>
      <c r="BL135" s="18" t="s">
        <v>165</v>
      </c>
      <c r="BM135" s="227" t="s">
        <v>429</v>
      </c>
    </row>
    <row r="136" s="2" customFormat="1">
      <c r="A136" s="39"/>
      <c r="B136" s="40"/>
      <c r="C136" s="41"/>
      <c r="D136" s="229" t="s">
        <v>167</v>
      </c>
      <c r="E136" s="41"/>
      <c r="F136" s="230" t="s">
        <v>430</v>
      </c>
      <c r="G136" s="41"/>
      <c r="H136" s="41"/>
      <c r="I136" s="231"/>
      <c r="J136" s="231"/>
      <c r="K136" s="41"/>
      <c r="L136" s="41"/>
      <c r="M136" s="45"/>
      <c r="N136" s="232"/>
      <c r="O136" s="233"/>
      <c r="P136" s="85"/>
      <c r="Q136" s="85"/>
      <c r="R136" s="85"/>
      <c r="S136" s="85"/>
      <c r="T136" s="85"/>
      <c r="U136" s="85"/>
      <c r="V136" s="85"/>
      <c r="W136" s="85"/>
      <c r="X136" s="86"/>
      <c r="Y136" s="39"/>
      <c r="Z136" s="39"/>
      <c r="AA136" s="39"/>
      <c r="AB136" s="39"/>
      <c r="AC136" s="39"/>
      <c r="AD136" s="39"/>
      <c r="AE136" s="39"/>
      <c r="AT136" s="18" t="s">
        <v>167</v>
      </c>
      <c r="AU136" s="18" t="s">
        <v>85</v>
      </c>
    </row>
    <row r="137" s="2" customFormat="1">
      <c r="A137" s="39"/>
      <c r="B137" s="40"/>
      <c r="C137" s="41"/>
      <c r="D137" s="234" t="s">
        <v>169</v>
      </c>
      <c r="E137" s="41"/>
      <c r="F137" s="235" t="s">
        <v>431</v>
      </c>
      <c r="G137" s="41"/>
      <c r="H137" s="41"/>
      <c r="I137" s="231"/>
      <c r="J137" s="231"/>
      <c r="K137" s="41"/>
      <c r="L137" s="41"/>
      <c r="M137" s="45"/>
      <c r="N137" s="232"/>
      <c r="O137" s="233"/>
      <c r="P137" s="85"/>
      <c r="Q137" s="85"/>
      <c r="R137" s="85"/>
      <c r="S137" s="85"/>
      <c r="T137" s="85"/>
      <c r="U137" s="85"/>
      <c r="V137" s="85"/>
      <c r="W137" s="85"/>
      <c r="X137" s="86"/>
      <c r="Y137" s="39"/>
      <c r="Z137" s="39"/>
      <c r="AA137" s="39"/>
      <c r="AB137" s="39"/>
      <c r="AC137" s="39"/>
      <c r="AD137" s="39"/>
      <c r="AE137" s="39"/>
      <c r="AT137" s="18" t="s">
        <v>169</v>
      </c>
      <c r="AU137" s="18" t="s">
        <v>85</v>
      </c>
    </row>
    <row r="138" s="13" customFormat="1">
      <c r="A138" s="13"/>
      <c r="B138" s="236"/>
      <c r="C138" s="237"/>
      <c r="D138" s="229" t="s">
        <v>171</v>
      </c>
      <c r="E138" s="238" t="s">
        <v>20</v>
      </c>
      <c r="F138" s="239" t="s">
        <v>432</v>
      </c>
      <c r="G138" s="237"/>
      <c r="H138" s="240">
        <v>922</v>
      </c>
      <c r="I138" s="241"/>
      <c r="J138" s="241"/>
      <c r="K138" s="237"/>
      <c r="L138" s="237"/>
      <c r="M138" s="242"/>
      <c r="N138" s="243"/>
      <c r="O138" s="244"/>
      <c r="P138" s="244"/>
      <c r="Q138" s="244"/>
      <c r="R138" s="244"/>
      <c r="S138" s="244"/>
      <c r="T138" s="244"/>
      <c r="U138" s="244"/>
      <c r="V138" s="244"/>
      <c r="W138" s="244"/>
      <c r="X138" s="245"/>
      <c r="Y138" s="13"/>
      <c r="Z138" s="13"/>
      <c r="AA138" s="13"/>
      <c r="AB138" s="13"/>
      <c r="AC138" s="13"/>
      <c r="AD138" s="13"/>
      <c r="AE138" s="13"/>
      <c r="AT138" s="246" t="s">
        <v>171</v>
      </c>
      <c r="AU138" s="246" t="s">
        <v>85</v>
      </c>
      <c r="AV138" s="13" t="s">
        <v>85</v>
      </c>
      <c r="AW138" s="13" t="s">
        <v>5</v>
      </c>
      <c r="AX138" s="13" t="s">
        <v>83</v>
      </c>
      <c r="AY138" s="246" t="s">
        <v>159</v>
      </c>
    </row>
    <row r="139" s="2" customFormat="1" ht="37.8" customHeight="1">
      <c r="A139" s="39"/>
      <c r="B139" s="40"/>
      <c r="C139" s="215" t="s">
        <v>9</v>
      </c>
      <c r="D139" s="215" t="s">
        <v>160</v>
      </c>
      <c r="E139" s="216" t="s">
        <v>433</v>
      </c>
      <c r="F139" s="217" t="s">
        <v>434</v>
      </c>
      <c r="G139" s="218" t="s">
        <v>163</v>
      </c>
      <c r="H139" s="219">
        <v>1875</v>
      </c>
      <c r="I139" s="220"/>
      <c r="J139" s="220"/>
      <c r="K139" s="221">
        <f>ROUND(P139*H139,2)</f>
        <v>0</v>
      </c>
      <c r="L139" s="217" t="s">
        <v>164</v>
      </c>
      <c r="M139" s="45"/>
      <c r="N139" s="222" t="s">
        <v>20</v>
      </c>
      <c r="O139" s="223" t="s">
        <v>45</v>
      </c>
      <c r="P139" s="224">
        <f>I139+J139</f>
        <v>0</v>
      </c>
      <c r="Q139" s="224">
        <f>ROUND(I139*H139,2)</f>
        <v>0</v>
      </c>
      <c r="R139" s="224">
        <f>ROUND(J139*H139,2)</f>
        <v>0</v>
      </c>
      <c r="S139" s="85"/>
      <c r="T139" s="225">
        <f>S139*H139</f>
        <v>0</v>
      </c>
      <c r="U139" s="225">
        <v>0</v>
      </c>
      <c r="V139" s="225">
        <f>U139*H139</f>
        <v>0</v>
      </c>
      <c r="W139" s="225">
        <v>0</v>
      </c>
      <c r="X139" s="226">
        <f>W139*H139</f>
        <v>0</v>
      </c>
      <c r="Y139" s="39"/>
      <c r="Z139" s="39"/>
      <c r="AA139" s="39"/>
      <c r="AB139" s="39"/>
      <c r="AC139" s="39"/>
      <c r="AD139" s="39"/>
      <c r="AE139" s="39"/>
      <c r="AR139" s="227" t="s">
        <v>165</v>
      </c>
      <c r="AT139" s="227" t="s">
        <v>160</v>
      </c>
      <c r="AU139" s="227" t="s">
        <v>85</v>
      </c>
      <c r="AY139" s="18" t="s">
        <v>159</v>
      </c>
      <c r="BE139" s="228">
        <f>IF(O139="základní",K139,0)</f>
        <v>0</v>
      </c>
      <c r="BF139" s="228">
        <f>IF(O139="snížená",K139,0)</f>
        <v>0</v>
      </c>
      <c r="BG139" s="228">
        <f>IF(O139="zákl. přenesená",K139,0)</f>
        <v>0</v>
      </c>
      <c r="BH139" s="228">
        <f>IF(O139="sníž. přenesená",K139,0)</f>
        <v>0</v>
      </c>
      <c r="BI139" s="228">
        <f>IF(O139="nulová",K139,0)</f>
        <v>0</v>
      </c>
      <c r="BJ139" s="18" t="s">
        <v>83</v>
      </c>
      <c r="BK139" s="228">
        <f>ROUND(P139*H139,2)</f>
        <v>0</v>
      </c>
      <c r="BL139" s="18" t="s">
        <v>165</v>
      </c>
      <c r="BM139" s="227" t="s">
        <v>435</v>
      </c>
    </row>
    <row r="140" s="2" customFormat="1">
      <c r="A140" s="39"/>
      <c r="B140" s="40"/>
      <c r="C140" s="41"/>
      <c r="D140" s="229" t="s">
        <v>167</v>
      </c>
      <c r="E140" s="41"/>
      <c r="F140" s="230" t="s">
        <v>436</v>
      </c>
      <c r="G140" s="41"/>
      <c r="H140" s="41"/>
      <c r="I140" s="231"/>
      <c r="J140" s="231"/>
      <c r="K140" s="41"/>
      <c r="L140" s="41"/>
      <c r="M140" s="45"/>
      <c r="N140" s="232"/>
      <c r="O140" s="233"/>
      <c r="P140" s="85"/>
      <c r="Q140" s="85"/>
      <c r="R140" s="85"/>
      <c r="S140" s="85"/>
      <c r="T140" s="85"/>
      <c r="U140" s="85"/>
      <c r="V140" s="85"/>
      <c r="W140" s="85"/>
      <c r="X140" s="86"/>
      <c r="Y140" s="39"/>
      <c r="Z140" s="39"/>
      <c r="AA140" s="39"/>
      <c r="AB140" s="39"/>
      <c r="AC140" s="39"/>
      <c r="AD140" s="39"/>
      <c r="AE140" s="39"/>
      <c r="AT140" s="18" t="s">
        <v>167</v>
      </c>
      <c r="AU140" s="18" t="s">
        <v>85</v>
      </c>
    </row>
    <row r="141" s="2" customFormat="1">
      <c r="A141" s="39"/>
      <c r="B141" s="40"/>
      <c r="C141" s="41"/>
      <c r="D141" s="234" t="s">
        <v>169</v>
      </c>
      <c r="E141" s="41"/>
      <c r="F141" s="235" t="s">
        <v>437</v>
      </c>
      <c r="G141" s="41"/>
      <c r="H141" s="41"/>
      <c r="I141" s="231"/>
      <c r="J141" s="231"/>
      <c r="K141" s="41"/>
      <c r="L141" s="41"/>
      <c r="M141" s="45"/>
      <c r="N141" s="232"/>
      <c r="O141" s="233"/>
      <c r="P141" s="85"/>
      <c r="Q141" s="85"/>
      <c r="R141" s="85"/>
      <c r="S141" s="85"/>
      <c r="T141" s="85"/>
      <c r="U141" s="85"/>
      <c r="V141" s="85"/>
      <c r="W141" s="85"/>
      <c r="X141" s="86"/>
      <c r="Y141" s="39"/>
      <c r="Z141" s="39"/>
      <c r="AA141" s="39"/>
      <c r="AB141" s="39"/>
      <c r="AC141" s="39"/>
      <c r="AD141" s="39"/>
      <c r="AE141" s="39"/>
      <c r="AT141" s="18" t="s">
        <v>169</v>
      </c>
      <c r="AU141" s="18" t="s">
        <v>85</v>
      </c>
    </row>
    <row r="142" s="13" customFormat="1">
      <c r="A142" s="13"/>
      <c r="B142" s="236"/>
      <c r="C142" s="237"/>
      <c r="D142" s="229" t="s">
        <v>171</v>
      </c>
      <c r="E142" s="238" t="s">
        <v>20</v>
      </c>
      <c r="F142" s="239" t="s">
        <v>438</v>
      </c>
      <c r="G142" s="237"/>
      <c r="H142" s="240">
        <v>1875</v>
      </c>
      <c r="I142" s="241"/>
      <c r="J142" s="241"/>
      <c r="K142" s="237"/>
      <c r="L142" s="237"/>
      <c r="M142" s="242"/>
      <c r="N142" s="243"/>
      <c r="O142" s="244"/>
      <c r="P142" s="244"/>
      <c r="Q142" s="244"/>
      <c r="R142" s="244"/>
      <c r="S142" s="244"/>
      <c r="T142" s="244"/>
      <c r="U142" s="244"/>
      <c r="V142" s="244"/>
      <c r="W142" s="244"/>
      <c r="X142" s="245"/>
      <c r="Y142" s="13"/>
      <c r="Z142" s="13"/>
      <c r="AA142" s="13"/>
      <c r="AB142" s="13"/>
      <c r="AC142" s="13"/>
      <c r="AD142" s="13"/>
      <c r="AE142" s="13"/>
      <c r="AT142" s="246" t="s">
        <v>171</v>
      </c>
      <c r="AU142" s="246" t="s">
        <v>85</v>
      </c>
      <c r="AV142" s="13" t="s">
        <v>85</v>
      </c>
      <c r="AW142" s="13" t="s">
        <v>5</v>
      </c>
      <c r="AX142" s="13" t="s">
        <v>83</v>
      </c>
      <c r="AY142" s="246" t="s">
        <v>159</v>
      </c>
    </row>
    <row r="143" s="2" customFormat="1" ht="37.8" customHeight="1">
      <c r="A143" s="39"/>
      <c r="B143" s="40"/>
      <c r="C143" s="215" t="s">
        <v>256</v>
      </c>
      <c r="D143" s="215" t="s">
        <v>160</v>
      </c>
      <c r="E143" s="216" t="s">
        <v>439</v>
      </c>
      <c r="F143" s="217" t="s">
        <v>440</v>
      </c>
      <c r="G143" s="218" t="s">
        <v>163</v>
      </c>
      <c r="H143" s="219">
        <v>120</v>
      </c>
      <c r="I143" s="220"/>
      <c r="J143" s="220"/>
      <c r="K143" s="221">
        <f>ROUND(P143*H143,2)</f>
        <v>0</v>
      </c>
      <c r="L143" s="217" t="s">
        <v>164</v>
      </c>
      <c r="M143" s="45"/>
      <c r="N143" s="222" t="s">
        <v>20</v>
      </c>
      <c r="O143" s="223" t="s">
        <v>45</v>
      </c>
      <c r="P143" s="224">
        <f>I143+J143</f>
        <v>0</v>
      </c>
      <c r="Q143" s="224">
        <f>ROUND(I143*H143,2)</f>
        <v>0</v>
      </c>
      <c r="R143" s="224">
        <f>ROUND(J143*H143,2)</f>
        <v>0</v>
      </c>
      <c r="S143" s="85"/>
      <c r="T143" s="225">
        <f>S143*H143</f>
        <v>0</v>
      </c>
      <c r="U143" s="225">
        <v>0</v>
      </c>
      <c r="V143" s="225">
        <f>U143*H143</f>
        <v>0</v>
      </c>
      <c r="W143" s="225">
        <v>0</v>
      </c>
      <c r="X143" s="226">
        <f>W143*H143</f>
        <v>0</v>
      </c>
      <c r="Y143" s="39"/>
      <c r="Z143" s="39"/>
      <c r="AA143" s="39"/>
      <c r="AB143" s="39"/>
      <c r="AC143" s="39"/>
      <c r="AD143" s="39"/>
      <c r="AE143" s="39"/>
      <c r="AR143" s="227" t="s">
        <v>165</v>
      </c>
      <c r="AT143" s="227" t="s">
        <v>160</v>
      </c>
      <c r="AU143" s="227" t="s">
        <v>85</v>
      </c>
      <c r="AY143" s="18" t="s">
        <v>159</v>
      </c>
      <c r="BE143" s="228">
        <f>IF(O143="základní",K143,0)</f>
        <v>0</v>
      </c>
      <c r="BF143" s="228">
        <f>IF(O143="snížená",K143,0)</f>
        <v>0</v>
      </c>
      <c r="BG143" s="228">
        <f>IF(O143="zákl. přenesená",K143,0)</f>
        <v>0</v>
      </c>
      <c r="BH143" s="228">
        <f>IF(O143="sníž. přenesená",K143,0)</f>
        <v>0</v>
      </c>
      <c r="BI143" s="228">
        <f>IF(O143="nulová",K143,0)</f>
        <v>0</v>
      </c>
      <c r="BJ143" s="18" t="s">
        <v>83</v>
      </c>
      <c r="BK143" s="228">
        <f>ROUND(P143*H143,2)</f>
        <v>0</v>
      </c>
      <c r="BL143" s="18" t="s">
        <v>165</v>
      </c>
      <c r="BM143" s="227" t="s">
        <v>441</v>
      </c>
    </row>
    <row r="144" s="2" customFormat="1">
      <c r="A144" s="39"/>
      <c r="B144" s="40"/>
      <c r="C144" s="41"/>
      <c r="D144" s="229" t="s">
        <v>167</v>
      </c>
      <c r="E144" s="41"/>
      <c r="F144" s="230" t="s">
        <v>442</v>
      </c>
      <c r="G144" s="41"/>
      <c r="H144" s="41"/>
      <c r="I144" s="231"/>
      <c r="J144" s="231"/>
      <c r="K144" s="41"/>
      <c r="L144" s="41"/>
      <c r="M144" s="45"/>
      <c r="N144" s="232"/>
      <c r="O144" s="233"/>
      <c r="P144" s="85"/>
      <c r="Q144" s="85"/>
      <c r="R144" s="85"/>
      <c r="S144" s="85"/>
      <c r="T144" s="85"/>
      <c r="U144" s="85"/>
      <c r="V144" s="85"/>
      <c r="W144" s="85"/>
      <c r="X144" s="86"/>
      <c r="Y144" s="39"/>
      <c r="Z144" s="39"/>
      <c r="AA144" s="39"/>
      <c r="AB144" s="39"/>
      <c r="AC144" s="39"/>
      <c r="AD144" s="39"/>
      <c r="AE144" s="39"/>
      <c r="AT144" s="18" t="s">
        <v>167</v>
      </c>
      <c r="AU144" s="18" t="s">
        <v>85</v>
      </c>
    </row>
    <row r="145" s="2" customFormat="1">
      <c r="A145" s="39"/>
      <c r="B145" s="40"/>
      <c r="C145" s="41"/>
      <c r="D145" s="234" t="s">
        <v>169</v>
      </c>
      <c r="E145" s="41"/>
      <c r="F145" s="235" t="s">
        <v>443</v>
      </c>
      <c r="G145" s="41"/>
      <c r="H145" s="41"/>
      <c r="I145" s="231"/>
      <c r="J145" s="231"/>
      <c r="K145" s="41"/>
      <c r="L145" s="41"/>
      <c r="M145" s="45"/>
      <c r="N145" s="232"/>
      <c r="O145" s="233"/>
      <c r="P145" s="85"/>
      <c r="Q145" s="85"/>
      <c r="R145" s="85"/>
      <c r="S145" s="85"/>
      <c r="T145" s="85"/>
      <c r="U145" s="85"/>
      <c r="V145" s="85"/>
      <c r="W145" s="85"/>
      <c r="X145" s="86"/>
      <c r="Y145" s="39"/>
      <c r="Z145" s="39"/>
      <c r="AA145" s="39"/>
      <c r="AB145" s="39"/>
      <c r="AC145" s="39"/>
      <c r="AD145" s="39"/>
      <c r="AE145" s="39"/>
      <c r="AT145" s="18" t="s">
        <v>169</v>
      </c>
      <c r="AU145" s="18" t="s">
        <v>85</v>
      </c>
    </row>
    <row r="146" s="13" customFormat="1">
      <c r="A146" s="13"/>
      <c r="B146" s="236"/>
      <c r="C146" s="237"/>
      <c r="D146" s="229" t="s">
        <v>171</v>
      </c>
      <c r="E146" s="238" t="s">
        <v>20</v>
      </c>
      <c r="F146" s="239" t="s">
        <v>444</v>
      </c>
      <c r="G146" s="237"/>
      <c r="H146" s="240">
        <v>120</v>
      </c>
      <c r="I146" s="241"/>
      <c r="J146" s="241"/>
      <c r="K146" s="237"/>
      <c r="L146" s="237"/>
      <c r="M146" s="242"/>
      <c r="N146" s="243"/>
      <c r="O146" s="244"/>
      <c r="P146" s="244"/>
      <c r="Q146" s="244"/>
      <c r="R146" s="244"/>
      <c r="S146" s="244"/>
      <c r="T146" s="244"/>
      <c r="U146" s="244"/>
      <c r="V146" s="244"/>
      <c r="W146" s="244"/>
      <c r="X146" s="245"/>
      <c r="Y146" s="13"/>
      <c r="Z146" s="13"/>
      <c r="AA146" s="13"/>
      <c r="AB146" s="13"/>
      <c r="AC146" s="13"/>
      <c r="AD146" s="13"/>
      <c r="AE146" s="13"/>
      <c r="AT146" s="246" t="s">
        <v>171</v>
      </c>
      <c r="AU146" s="246" t="s">
        <v>85</v>
      </c>
      <c r="AV146" s="13" t="s">
        <v>85</v>
      </c>
      <c r="AW146" s="13" t="s">
        <v>5</v>
      </c>
      <c r="AX146" s="13" t="s">
        <v>83</v>
      </c>
      <c r="AY146" s="246" t="s">
        <v>159</v>
      </c>
    </row>
    <row r="147" s="2" customFormat="1" ht="33" customHeight="1">
      <c r="A147" s="39"/>
      <c r="B147" s="40"/>
      <c r="C147" s="215" t="s">
        <v>305</v>
      </c>
      <c r="D147" s="215" t="s">
        <v>160</v>
      </c>
      <c r="E147" s="216" t="s">
        <v>241</v>
      </c>
      <c r="F147" s="217" t="s">
        <v>242</v>
      </c>
      <c r="G147" s="218" t="s">
        <v>177</v>
      </c>
      <c r="H147" s="219">
        <v>11850</v>
      </c>
      <c r="I147" s="220"/>
      <c r="J147" s="220"/>
      <c r="K147" s="221">
        <f>ROUND(P147*H147,2)</f>
        <v>0</v>
      </c>
      <c r="L147" s="217" t="s">
        <v>164</v>
      </c>
      <c r="M147" s="45"/>
      <c r="N147" s="222" t="s">
        <v>20</v>
      </c>
      <c r="O147" s="223" t="s">
        <v>45</v>
      </c>
      <c r="P147" s="224">
        <f>I147+J147</f>
        <v>0</v>
      </c>
      <c r="Q147" s="224">
        <f>ROUND(I147*H147,2)</f>
        <v>0</v>
      </c>
      <c r="R147" s="224">
        <f>ROUND(J147*H147,2)</f>
        <v>0</v>
      </c>
      <c r="S147" s="85"/>
      <c r="T147" s="225">
        <f>S147*H147</f>
        <v>0</v>
      </c>
      <c r="U147" s="225">
        <v>0</v>
      </c>
      <c r="V147" s="225">
        <f>U147*H147</f>
        <v>0</v>
      </c>
      <c r="W147" s="225">
        <v>0</v>
      </c>
      <c r="X147" s="226">
        <f>W147*H147</f>
        <v>0</v>
      </c>
      <c r="Y147" s="39"/>
      <c r="Z147" s="39"/>
      <c r="AA147" s="39"/>
      <c r="AB147" s="39"/>
      <c r="AC147" s="39"/>
      <c r="AD147" s="39"/>
      <c r="AE147" s="39"/>
      <c r="AR147" s="227" t="s">
        <v>165</v>
      </c>
      <c r="AT147" s="227" t="s">
        <v>160</v>
      </c>
      <c r="AU147" s="227" t="s">
        <v>85</v>
      </c>
      <c r="AY147" s="18" t="s">
        <v>159</v>
      </c>
      <c r="BE147" s="228">
        <f>IF(O147="základní",K147,0)</f>
        <v>0</v>
      </c>
      <c r="BF147" s="228">
        <f>IF(O147="snížená",K147,0)</f>
        <v>0</v>
      </c>
      <c r="BG147" s="228">
        <f>IF(O147="zákl. přenesená",K147,0)</f>
        <v>0</v>
      </c>
      <c r="BH147" s="228">
        <f>IF(O147="sníž. přenesená",K147,0)</f>
        <v>0</v>
      </c>
      <c r="BI147" s="228">
        <f>IF(O147="nulová",K147,0)</f>
        <v>0</v>
      </c>
      <c r="BJ147" s="18" t="s">
        <v>83</v>
      </c>
      <c r="BK147" s="228">
        <f>ROUND(P147*H147,2)</f>
        <v>0</v>
      </c>
      <c r="BL147" s="18" t="s">
        <v>165</v>
      </c>
      <c r="BM147" s="227" t="s">
        <v>445</v>
      </c>
    </row>
    <row r="148" s="2" customFormat="1">
      <c r="A148" s="39"/>
      <c r="B148" s="40"/>
      <c r="C148" s="41"/>
      <c r="D148" s="229" t="s">
        <v>167</v>
      </c>
      <c r="E148" s="41"/>
      <c r="F148" s="230" t="s">
        <v>244</v>
      </c>
      <c r="G148" s="41"/>
      <c r="H148" s="41"/>
      <c r="I148" s="231"/>
      <c r="J148" s="231"/>
      <c r="K148" s="41"/>
      <c r="L148" s="41"/>
      <c r="M148" s="45"/>
      <c r="N148" s="232"/>
      <c r="O148" s="233"/>
      <c r="P148" s="85"/>
      <c r="Q148" s="85"/>
      <c r="R148" s="85"/>
      <c r="S148" s="85"/>
      <c r="T148" s="85"/>
      <c r="U148" s="85"/>
      <c r="V148" s="85"/>
      <c r="W148" s="85"/>
      <c r="X148" s="86"/>
      <c r="Y148" s="39"/>
      <c r="Z148" s="39"/>
      <c r="AA148" s="39"/>
      <c r="AB148" s="39"/>
      <c r="AC148" s="39"/>
      <c r="AD148" s="39"/>
      <c r="AE148" s="39"/>
      <c r="AT148" s="18" t="s">
        <v>167</v>
      </c>
      <c r="AU148" s="18" t="s">
        <v>85</v>
      </c>
    </row>
    <row r="149" s="2" customFormat="1">
      <c r="A149" s="39"/>
      <c r="B149" s="40"/>
      <c r="C149" s="41"/>
      <c r="D149" s="234" t="s">
        <v>169</v>
      </c>
      <c r="E149" s="41"/>
      <c r="F149" s="235" t="s">
        <v>245</v>
      </c>
      <c r="G149" s="41"/>
      <c r="H149" s="41"/>
      <c r="I149" s="231"/>
      <c r="J149" s="231"/>
      <c r="K149" s="41"/>
      <c r="L149" s="41"/>
      <c r="M149" s="45"/>
      <c r="N149" s="232"/>
      <c r="O149" s="233"/>
      <c r="P149" s="85"/>
      <c r="Q149" s="85"/>
      <c r="R149" s="85"/>
      <c r="S149" s="85"/>
      <c r="T149" s="85"/>
      <c r="U149" s="85"/>
      <c r="V149" s="85"/>
      <c r="W149" s="85"/>
      <c r="X149" s="86"/>
      <c r="Y149" s="39"/>
      <c r="Z149" s="39"/>
      <c r="AA149" s="39"/>
      <c r="AB149" s="39"/>
      <c r="AC149" s="39"/>
      <c r="AD149" s="39"/>
      <c r="AE149" s="39"/>
      <c r="AT149" s="18" t="s">
        <v>169</v>
      </c>
      <c r="AU149" s="18" t="s">
        <v>85</v>
      </c>
    </row>
    <row r="150" s="13" customFormat="1">
      <c r="A150" s="13"/>
      <c r="B150" s="236"/>
      <c r="C150" s="237"/>
      <c r="D150" s="229" t="s">
        <v>171</v>
      </c>
      <c r="E150" s="238" t="s">
        <v>20</v>
      </c>
      <c r="F150" s="239" t="s">
        <v>446</v>
      </c>
      <c r="G150" s="237"/>
      <c r="H150" s="240">
        <v>8100</v>
      </c>
      <c r="I150" s="241"/>
      <c r="J150" s="241"/>
      <c r="K150" s="237"/>
      <c r="L150" s="237"/>
      <c r="M150" s="242"/>
      <c r="N150" s="243"/>
      <c r="O150" s="244"/>
      <c r="P150" s="244"/>
      <c r="Q150" s="244"/>
      <c r="R150" s="244"/>
      <c r="S150" s="244"/>
      <c r="T150" s="244"/>
      <c r="U150" s="244"/>
      <c r="V150" s="244"/>
      <c r="W150" s="244"/>
      <c r="X150" s="245"/>
      <c r="Y150" s="13"/>
      <c r="Z150" s="13"/>
      <c r="AA150" s="13"/>
      <c r="AB150" s="13"/>
      <c r="AC150" s="13"/>
      <c r="AD150" s="13"/>
      <c r="AE150" s="13"/>
      <c r="AT150" s="246" t="s">
        <v>171</v>
      </c>
      <c r="AU150" s="246" t="s">
        <v>85</v>
      </c>
      <c r="AV150" s="13" t="s">
        <v>85</v>
      </c>
      <c r="AW150" s="13" t="s">
        <v>5</v>
      </c>
      <c r="AX150" s="13" t="s">
        <v>76</v>
      </c>
      <c r="AY150" s="246" t="s">
        <v>159</v>
      </c>
    </row>
    <row r="151" s="13" customFormat="1">
      <c r="A151" s="13"/>
      <c r="B151" s="236"/>
      <c r="C151" s="237"/>
      <c r="D151" s="229" t="s">
        <v>171</v>
      </c>
      <c r="E151" s="238" t="s">
        <v>20</v>
      </c>
      <c r="F151" s="239" t="s">
        <v>447</v>
      </c>
      <c r="G151" s="237"/>
      <c r="H151" s="240">
        <v>3750</v>
      </c>
      <c r="I151" s="241"/>
      <c r="J151" s="241"/>
      <c r="K151" s="237"/>
      <c r="L151" s="237"/>
      <c r="M151" s="242"/>
      <c r="N151" s="243"/>
      <c r="O151" s="244"/>
      <c r="P151" s="244"/>
      <c r="Q151" s="244"/>
      <c r="R151" s="244"/>
      <c r="S151" s="244"/>
      <c r="T151" s="244"/>
      <c r="U151" s="244"/>
      <c r="V151" s="244"/>
      <c r="W151" s="244"/>
      <c r="X151" s="245"/>
      <c r="Y151" s="13"/>
      <c r="Z151" s="13"/>
      <c r="AA151" s="13"/>
      <c r="AB151" s="13"/>
      <c r="AC151" s="13"/>
      <c r="AD151" s="13"/>
      <c r="AE151" s="13"/>
      <c r="AT151" s="246" t="s">
        <v>171</v>
      </c>
      <c r="AU151" s="246" t="s">
        <v>85</v>
      </c>
      <c r="AV151" s="13" t="s">
        <v>85</v>
      </c>
      <c r="AW151" s="13" t="s">
        <v>5</v>
      </c>
      <c r="AX151" s="13" t="s">
        <v>76</v>
      </c>
      <c r="AY151" s="246" t="s">
        <v>159</v>
      </c>
    </row>
    <row r="152" s="14" customFormat="1">
      <c r="A152" s="14"/>
      <c r="B152" s="247"/>
      <c r="C152" s="248"/>
      <c r="D152" s="229" t="s">
        <v>171</v>
      </c>
      <c r="E152" s="249" t="s">
        <v>20</v>
      </c>
      <c r="F152" s="250" t="s">
        <v>174</v>
      </c>
      <c r="G152" s="248"/>
      <c r="H152" s="251">
        <v>11850</v>
      </c>
      <c r="I152" s="252"/>
      <c r="J152" s="252"/>
      <c r="K152" s="248"/>
      <c r="L152" s="248"/>
      <c r="M152" s="253"/>
      <c r="N152" s="254"/>
      <c r="O152" s="255"/>
      <c r="P152" s="255"/>
      <c r="Q152" s="255"/>
      <c r="R152" s="255"/>
      <c r="S152" s="255"/>
      <c r="T152" s="255"/>
      <c r="U152" s="255"/>
      <c r="V152" s="255"/>
      <c r="W152" s="255"/>
      <c r="X152" s="256"/>
      <c r="Y152" s="14"/>
      <c r="Z152" s="14"/>
      <c r="AA152" s="14"/>
      <c r="AB152" s="14"/>
      <c r="AC152" s="14"/>
      <c r="AD152" s="14"/>
      <c r="AE152" s="14"/>
      <c r="AT152" s="257" t="s">
        <v>171</v>
      </c>
      <c r="AU152" s="257" t="s">
        <v>85</v>
      </c>
      <c r="AV152" s="14" t="s">
        <v>165</v>
      </c>
      <c r="AW152" s="14" t="s">
        <v>5</v>
      </c>
      <c r="AX152" s="14" t="s">
        <v>83</v>
      </c>
      <c r="AY152" s="257" t="s">
        <v>159</v>
      </c>
    </row>
    <row r="153" s="2" customFormat="1" ht="24.15" customHeight="1">
      <c r="A153" s="39"/>
      <c r="B153" s="40"/>
      <c r="C153" s="215" t="s">
        <v>313</v>
      </c>
      <c r="D153" s="215" t="s">
        <v>160</v>
      </c>
      <c r="E153" s="216" t="s">
        <v>248</v>
      </c>
      <c r="F153" s="217" t="s">
        <v>249</v>
      </c>
      <c r="G153" s="218" t="s">
        <v>177</v>
      </c>
      <c r="H153" s="219">
        <v>5400</v>
      </c>
      <c r="I153" s="220"/>
      <c r="J153" s="220"/>
      <c r="K153" s="221">
        <f>ROUND(P153*H153,2)</f>
        <v>0</v>
      </c>
      <c r="L153" s="217" t="s">
        <v>164</v>
      </c>
      <c r="M153" s="45"/>
      <c r="N153" s="222" t="s">
        <v>20</v>
      </c>
      <c r="O153" s="223" t="s">
        <v>45</v>
      </c>
      <c r="P153" s="224">
        <f>I153+J153</f>
        <v>0</v>
      </c>
      <c r="Q153" s="224">
        <f>ROUND(I153*H153,2)</f>
        <v>0</v>
      </c>
      <c r="R153" s="224">
        <f>ROUND(J153*H153,2)</f>
        <v>0</v>
      </c>
      <c r="S153" s="85"/>
      <c r="T153" s="225">
        <f>S153*H153</f>
        <v>0</v>
      </c>
      <c r="U153" s="225">
        <v>0</v>
      </c>
      <c r="V153" s="225">
        <f>U153*H153</f>
        <v>0</v>
      </c>
      <c r="W153" s="225">
        <v>0</v>
      </c>
      <c r="X153" s="226">
        <f>W153*H153</f>
        <v>0</v>
      </c>
      <c r="Y153" s="39"/>
      <c r="Z153" s="39"/>
      <c r="AA153" s="39"/>
      <c r="AB153" s="39"/>
      <c r="AC153" s="39"/>
      <c r="AD153" s="39"/>
      <c r="AE153" s="39"/>
      <c r="AR153" s="227" t="s">
        <v>165</v>
      </c>
      <c r="AT153" s="227" t="s">
        <v>160</v>
      </c>
      <c r="AU153" s="227" t="s">
        <v>85</v>
      </c>
      <c r="AY153" s="18" t="s">
        <v>159</v>
      </c>
      <c r="BE153" s="228">
        <f>IF(O153="základní",K153,0)</f>
        <v>0</v>
      </c>
      <c r="BF153" s="228">
        <f>IF(O153="snížená",K153,0)</f>
        <v>0</v>
      </c>
      <c r="BG153" s="228">
        <f>IF(O153="zákl. přenesená",K153,0)</f>
        <v>0</v>
      </c>
      <c r="BH153" s="228">
        <f>IF(O153="sníž. přenesená",K153,0)</f>
        <v>0</v>
      </c>
      <c r="BI153" s="228">
        <f>IF(O153="nulová",K153,0)</f>
        <v>0</v>
      </c>
      <c r="BJ153" s="18" t="s">
        <v>83</v>
      </c>
      <c r="BK153" s="228">
        <f>ROUND(P153*H153,2)</f>
        <v>0</v>
      </c>
      <c r="BL153" s="18" t="s">
        <v>165</v>
      </c>
      <c r="BM153" s="227" t="s">
        <v>448</v>
      </c>
    </row>
    <row r="154" s="2" customFormat="1">
      <c r="A154" s="39"/>
      <c r="B154" s="40"/>
      <c r="C154" s="41"/>
      <c r="D154" s="229" t="s">
        <v>167</v>
      </c>
      <c r="E154" s="41"/>
      <c r="F154" s="230" t="s">
        <v>251</v>
      </c>
      <c r="G154" s="41"/>
      <c r="H154" s="41"/>
      <c r="I154" s="231"/>
      <c r="J154" s="231"/>
      <c r="K154" s="41"/>
      <c r="L154" s="41"/>
      <c r="M154" s="45"/>
      <c r="N154" s="232"/>
      <c r="O154" s="233"/>
      <c r="P154" s="85"/>
      <c r="Q154" s="85"/>
      <c r="R154" s="85"/>
      <c r="S154" s="85"/>
      <c r="T154" s="85"/>
      <c r="U154" s="85"/>
      <c r="V154" s="85"/>
      <c r="W154" s="85"/>
      <c r="X154" s="86"/>
      <c r="Y154" s="39"/>
      <c r="Z154" s="39"/>
      <c r="AA154" s="39"/>
      <c r="AB154" s="39"/>
      <c r="AC154" s="39"/>
      <c r="AD154" s="39"/>
      <c r="AE154" s="39"/>
      <c r="AT154" s="18" t="s">
        <v>167</v>
      </c>
      <c r="AU154" s="18" t="s">
        <v>85</v>
      </c>
    </row>
    <row r="155" s="2" customFormat="1">
      <c r="A155" s="39"/>
      <c r="B155" s="40"/>
      <c r="C155" s="41"/>
      <c r="D155" s="234" t="s">
        <v>169</v>
      </c>
      <c r="E155" s="41"/>
      <c r="F155" s="235" t="s">
        <v>252</v>
      </c>
      <c r="G155" s="41"/>
      <c r="H155" s="41"/>
      <c r="I155" s="231"/>
      <c r="J155" s="231"/>
      <c r="K155" s="41"/>
      <c r="L155" s="41"/>
      <c r="M155" s="45"/>
      <c r="N155" s="232"/>
      <c r="O155" s="233"/>
      <c r="P155" s="85"/>
      <c r="Q155" s="85"/>
      <c r="R155" s="85"/>
      <c r="S155" s="85"/>
      <c r="T155" s="85"/>
      <c r="U155" s="85"/>
      <c r="V155" s="85"/>
      <c r="W155" s="85"/>
      <c r="X155" s="86"/>
      <c r="Y155" s="39"/>
      <c r="Z155" s="39"/>
      <c r="AA155" s="39"/>
      <c r="AB155" s="39"/>
      <c r="AC155" s="39"/>
      <c r="AD155" s="39"/>
      <c r="AE155" s="39"/>
      <c r="AT155" s="18" t="s">
        <v>169</v>
      </c>
      <c r="AU155" s="18" t="s">
        <v>85</v>
      </c>
    </row>
    <row r="156" s="13" customFormat="1">
      <c r="A156" s="13"/>
      <c r="B156" s="236"/>
      <c r="C156" s="237"/>
      <c r="D156" s="229" t="s">
        <v>171</v>
      </c>
      <c r="E156" s="238" t="s">
        <v>20</v>
      </c>
      <c r="F156" s="239" t="s">
        <v>449</v>
      </c>
      <c r="G156" s="237"/>
      <c r="H156" s="240">
        <v>5400</v>
      </c>
      <c r="I156" s="241"/>
      <c r="J156" s="241"/>
      <c r="K156" s="237"/>
      <c r="L156" s="237"/>
      <c r="M156" s="242"/>
      <c r="N156" s="243"/>
      <c r="O156" s="244"/>
      <c r="P156" s="244"/>
      <c r="Q156" s="244"/>
      <c r="R156" s="244"/>
      <c r="S156" s="244"/>
      <c r="T156" s="244"/>
      <c r="U156" s="244"/>
      <c r="V156" s="244"/>
      <c r="W156" s="244"/>
      <c r="X156" s="245"/>
      <c r="Y156" s="13"/>
      <c r="Z156" s="13"/>
      <c r="AA156" s="13"/>
      <c r="AB156" s="13"/>
      <c r="AC156" s="13"/>
      <c r="AD156" s="13"/>
      <c r="AE156" s="13"/>
      <c r="AT156" s="246" t="s">
        <v>171</v>
      </c>
      <c r="AU156" s="246" t="s">
        <v>85</v>
      </c>
      <c r="AV156" s="13" t="s">
        <v>85</v>
      </c>
      <c r="AW156" s="13" t="s">
        <v>5</v>
      </c>
      <c r="AX156" s="13" t="s">
        <v>83</v>
      </c>
      <c r="AY156" s="246" t="s">
        <v>159</v>
      </c>
    </row>
    <row r="157" s="12" customFormat="1" ht="22.8" customHeight="1">
      <c r="A157" s="12"/>
      <c r="B157" s="200"/>
      <c r="C157" s="201"/>
      <c r="D157" s="202" t="s">
        <v>75</v>
      </c>
      <c r="E157" s="268" t="s">
        <v>254</v>
      </c>
      <c r="F157" s="268" t="s">
        <v>255</v>
      </c>
      <c r="G157" s="201"/>
      <c r="H157" s="201"/>
      <c r="I157" s="204"/>
      <c r="J157" s="204"/>
      <c r="K157" s="269">
        <f>BK157</f>
        <v>0</v>
      </c>
      <c r="L157" s="201"/>
      <c r="M157" s="206"/>
      <c r="N157" s="207"/>
      <c r="O157" s="208"/>
      <c r="P157" s="208"/>
      <c r="Q157" s="209">
        <f>SUM(Q158:Q160)</f>
        <v>0</v>
      </c>
      <c r="R157" s="209">
        <f>SUM(R158:R160)</f>
        <v>0</v>
      </c>
      <c r="S157" s="208"/>
      <c r="T157" s="210">
        <f>SUM(T158:T160)</f>
        <v>0</v>
      </c>
      <c r="U157" s="208"/>
      <c r="V157" s="210">
        <f>SUM(V158:V160)</f>
        <v>0</v>
      </c>
      <c r="W157" s="208"/>
      <c r="X157" s="211">
        <f>SUM(X158:X160)</f>
        <v>0</v>
      </c>
      <c r="Y157" s="12"/>
      <c r="Z157" s="12"/>
      <c r="AA157" s="12"/>
      <c r="AB157" s="12"/>
      <c r="AC157" s="12"/>
      <c r="AD157" s="12"/>
      <c r="AE157" s="12"/>
      <c r="AR157" s="212" t="s">
        <v>83</v>
      </c>
      <c r="AT157" s="213" t="s">
        <v>75</v>
      </c>
      <c r="AU157" s="213" t="s">
        <v>83</v>
      </c>
      <c r="AY157" s="212" t="s">
        <v>159</v>
      </c>
      <c r="BK157" s="214">
        <f>SUM(BK158:BK160)</f>
        <v>0</v>
      </c>
    </row>
    <row r="158" s="2" customFormat="1">
      <c r="A158" s="39"/>
      <c r="B158" s="40"/>
      <c r="C158" s="215" t="s">
        <v>321</v>
      </c>
      <c r="D158" s="215" t="s">
        <v>160</v>
      </c>
      <c r="E158" s="216" t="s">
        <v>257</v>
      </c>
      <c r="F158" s="217" t="s">
        <v>258</v>
      </c>
      <c r="G158" s="218" t="s">
        <v>259</v>
      </c>
      <c r="H158" s="219">
        <v>0.48599999999999999</v>
      </c>
      <c r="I158" s="220"/>
      <c r="J158" s="220"/>
      <c r="K158" s="221">
        <f>ROUND(P158*H158,2)</f>
        <v>0</v>
      </c>
      <c r="L158" s="217" t="s">
        <v>164</v>
      </c>
      <c r="M158" s="45"/>
      <c r="N158" s="222" t="s">
        <v>20</v>
      </c>
      <c r="O158" s="223" t="s">
        <v>45</v>
      </c>
      <c r="P158" s="224">
        <f>I158+J158</f>
        <v>0</v>
      </c>
      <c r="Q158" s="224">
        <f>ROUND(I158*H158,2)</f>
        <v>0</v>
      </c>
      <c r="R158" s="224">
        <f>ROUND(J158*H158,2)</f>
        <v>0</v>
      </c>
      <c r="S158" s="85"/>
      <c r="T158" s="225">
        <f>S158*H158</f>
        <v>0</v>
      </c>
      <c r="U158" s="225">
        <v>0</v>
      </c>
      <c r="V158" s="225">
        <f>U158*H158</f>
        <v>0</v>
      </c>
      <c r="W158" s="225">
        <v>0</v>
      </c>
      <c r="X158" s="226">
        <f>W158*H158</f>
        <v>0</v>
      </c>
      <c r="Y158" s="39"/>
      <c r="Z158" s="39"/>
      <c r="AA158" s="39"/>
      <c r="AB158" s="39"/>
      <c r="AC158" s="39"/>
      <c r="AD158" s="39"/>
      <c r="AE158" s="39"/>
      <c r="AR158" s="227" t="s">
        <v>165</v>
      </c>
      <c r="AT158" s="227" t="s">
        <v>160</v>
      </c>
      <c r="AU158" s="227" t="s">
        <v>85</v>
      </c>
      <c r="AY158" s="18" t="s">
        <v>159</v>
      </c>
      <c r="BE158" s="228">
        <f>IF(O158="základní",K158,0)</f>
        <v>0</v>
      </c>
      <c r="BF158" s="228">
        <f>IF(O158="snížená",K158,0)</f>
        <v>0</v>
      </c>
      <c r="BG158" s="228">
        <f>IF(O158="zákl. přenesená",K158,0)</f>
        <v>0</v>
      </c>
      <c r="BH158" s="228">
        <f>IF(O158="sníž. přenesená",K158,0)</f>
        <v>0</v>
      </c>
      <c r="BI158" s="228">
        <f>IF(O158="nulová",K158,0)</f>
        <v>0</v>
      </c>
      <c r="BJ158" s="18" t="s">
        <v>83</v>
      </c>
      <c r="BK158" s="228">
        <f>ROUND(P158*H158,2)</f>
        <v>0</v>
      </c>
      <c r="BL158" s="18" t="s">
        <v>165</v>
      </c>
      <c r="BM158" s="227" t="s">
        <v>450</v>
      </c>
    </row>
    <row r="159" s="2" customFormat="1">
      <c r="A159" s="39"/>
      <c r="B159" s="40"/>
      <c r="C159" s="41"/>
      <c r="D159" s="229" t="s">
        <v>167</v>
      </c>
      <c r="E159" s="41"/>
      <c r="F159" s="230" t="s">
        <v>261</v>
      </c>
      <c r="G159" s="41"/>
      <c r="H159" s="41"/>
      <c r="I159" s="231"/>
      <c r="J159" s="231"/>
      <c r="K159" s="41"/>
      <c r="L159" s="41"/>
      <c r="M159" s="45"/>
      <c r="N159" s="232"/>
      <c r="O159" s="233"/>
      <c r="P159" s="85"/>
      <c r="Q159" s="85"/>
      <c r="R159" s="85"/>
      <c r="S159" s="85"/>
      <c r="T159" s="85"/>
      <c r="U159" s="85"/>
      <c r="V159" s="85"/>
      <c r="W159" s="85"/>
      <c r="X159" s="86"/>
      <c r="Y159" s="39"/>
      <c r="Z159" s="39"/>
      <c r="AA159" s="39"/>
      <c r="AB159" s="39"/>
      <c r="AC159" s="39"/>
      <c r="AD159" s="39"/>
      <c r="AE159" s="39"/>
      <c r="AT159" s="18" t="s">
        <v>167</v>
      </c>
      <c r="AU159" s="18" t="s">
        <v>85</v>
      </c>
    </row>
    <row r="160" s="2" customFormat="1">
      <c r="A160" s="39"/>
      <c r="B160" s="40"/>
      <c r="C160" s="41"/>
      <c r="D160" s="234" t="s">
        <v>169</v>
      </c>
      <c r="E160" s="41"/>
      <c r="F160" s="235" t="s">
        <v>262</v>
      </c>
      <c r="G160" s="41"/>
      <c r="H160" s="41"/>
      <c r="I160" s="231"/>
      <c r="J160" s="231"/>
      <c r="K160" s="41"/>
      <c r="L160" s="41"/>
      <c r="M160" s="45"/>
      <c r="N160" s="270"/>
      <c r="O160" s="271"/>
      <c r="P160" s="272"/>
      <c r="Q160" s="272"/>
      <c r="R160" s="272"/>
      <c r="S160" s="272"/>
      <c r="T160" s="272"/>
      <c r="U160" s="272"/>
      <c r="V160" s="272"/>
      <c r="W160" s="272"/>
      <c r="X160" s="273"/>
      <c r="Y160" s="39"/>
      <c r="Z160" s="39"/>
      <c r="AA160" s="39"/>
      <c r="AB160" s="39"/>
      <c r="AC160" s="39"/>
      <c r="AD160" s="39"/>
      <c r="AE160" s="39"/>
      <c r="AT160" s="18" t="s">
        <v>169</v>
      </c>
      <c r="AU160" s="18" t="s">
        <v>85</v>
      </c>
    </row>
    <row r="161" s="2" customFormat="1" ht="6.96" customHeight="1">
      <c r="A161" s="39"/>
      <c r="B161" s="60"/>
      <c r="C161" s="61"/>
      <c r="D161" s="61"/>
      <c r="E161" s="61"/>
      <c r="F161" s="61"/>
      <c r="G161" s="61"/>
      <c r="H161" s="61"/>
      <c r="I161" s="61"/>
      <c r="J161" s="61"/>
      <c r="K161" s="61"/>
      <c r="L161" s="61"/>
      <c r="M161" s="45"/>
      <c r="N161" s="39"/>
      <c r="P161" s="39"/>
      <c r="Q161" s="39"/>
      <c r="R161" s="39"/>
      <c r="S161" s="39"/>
      <c r="T161" s="39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</row>
  </sheetData>
  <sheetProtection sheet="1" autoFilter="0" formatColumns="0" formatRows="0" objects="1" scenarios="1" spinCount="100000" saltValue="L1CtYfOugst6fN15RdtbFa0f2P43UfvkQYnGKPuWX3CNy6+va+d6r/olJgQCyO93SHx0l65+NL4lzgmgrmYXVQ==" hashValue="/eDgaZls07RgW6mSvtU4L5hJDlatwEmS3tGZQMMDGjPsg1GS7jtsuHQVZmtjofAnXai1VQE4EanOoyeT1DCfvw==" algorithmName="SHA-512" password="CC35"/>
  <autoFilter ref="C89:L160"/>
  <mergeCells count="12">
    <mergeCell ref="E7:H7"/>
    <mergeCell ref="E9:H9"/>
    <mergeCell ref="E11:H11"/>
    <mergeCell ref="E20:H20"/>
    <mergeCell ref="E29:H29"/>
    <mergeCell ref="E52:H52"/>
    <mergeCell ref="E54:H54"/>
    <mergeCell ref="E56:H56"/>
    <mergeCell ref="E78:H78"/>
    <mergeCell ref="E80:H80"/>
    <mergeCell ref="E82:H82"/>
    <mergeCell ref="M2:Z2"/>
  </mergeCells>
  <hyperlinks>
    <hyperlink ref="F94" r:id="rId1" display="https://podminky.urs.cz/item/CS_URS_2025_01/171103211"/>
    <hyperlink ref="F100" r:id="rId2" display="https://podminky.urs.cz/item/CS_URS_2025_01/171151101"/>
    <hyperlink ref="F104" r:id="rId3" display="https://podminky.urs.cz/item/CS_URS_2025_01/181451121"/>
    <hyperlink ref="F107" r:id="rId4" display="https://podminky.urs.cz/item/CS_URS_2025_01/181451122"/>
    <hyperlink ref="F115" r:id="rId5" display="https://podminky.urs.cz/item/CS_URS_2025_01/111251103"/>
    <hyperlink ref="F118" r:id="rId6" display="https://podminky.urs.cz/item/CS_URS_2025_01/111209111"/>
    <hyperlink ref="F125" r:id="rId7" display="https://podminky.urs.cz/item/CS_URS_2025_01/121151123"/>
    <hyperlink ref="F131" r:id="rId8" display="https://podminky.urs.cz/item/CS_URS_2025_01/122151106"/>
    <hyperlink ref="F137" r:id="rId9" display="https://podminky.urs.cz/item/CS_URS_2025_01/162651112"/>
    <hyperlink ref="F141" r:id="rId10" display="https://podminky.urs.cz/item/CS_URS_2025_01/162751114"/>
    <hyperlink ref="F145" r:id="rId11" display="https://podminky.urs.cz/item/CS_URS_2025_01/162751116"/>
    <hyperlink ref="F149" r:id="rId12" display="https://podminky.urs.cz/item/CS_URS_2025_01/181351113"/>
    <hyperlink ref="F155" r:id="rId13" display="https://podminky.urs.cz/item/CS_URS_2025_01/182351133"/>
    <hyperlink ref="F160" r:id="rId14" display="https://podminky.urs.cz/item/CS_URS_2025_01/998321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5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8" t="s">
        <v>117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21"/>
      <c r="AT3" s="18" t="s">
        <v>85</v>
      </c>
    </row>
    <row r="4" s="1" customFormat="1" ht="24.96" customHeight="1">
      <c r="B4" s="21"/>
      <c r="D4" s="143" t="s">
        <v>124</v>
      </c>
      <c r="M4" s="21"/>
      <c r="N4" s="144" t="s">
        <v>11</v>
      </c>
      <c r="AT4" s="18" t="s">
        <v>4</v>
      </c>
    </row>
    <row r="5" s="1" customFormat="1" ht="6.96" customHeight="1">
      <c r="B5" s="21"/>
      <c r="M5" s="21"/>
    </row>
    <row r="6" s="1" customFormat="1" ht="12" customHeight="1">
      <c r="B6" s="21"/>
      <c r="D6" s="145" t="s">
        <v>17</v>
      </c>
      <c r="M6" s="21"/>
    </row>
    <row r="7" s="1" customFormat="1" ht="26.25" customHeight="1">
      <c r="B7" s="21"/>
      <c r="E7" s="146" t="str">
        <f>'Rekapitulace stavby'!K6</f>
        <v>Dyje, Drnholec - Nový Přerov, km 79,560 - 85,534, dosypání koruny LB, PB hráze</v>
      </c>
      <c r="F7" s="145"/>
      <c r="G7" s="145"/>
      <c r="H7" s="145"/>
      <c r="M7" s="21"/>
    </row>
    <row r="8" s="1" customFormat="1" ht="12" customHeight="1">
      <c r="B8" s="21"/>
      <c r="D8" s="145" t="s">
        <v>125</v>
      </c>
      <c r="M8" s="21"/>
    </row>
    <row r="9" s="2" customFormat="1" ht="16.5" customHeight="1">
      <c r="A9" s="39"/>
      <c r="B9" s="45"/>
      <c r="C9" s="39"/>
      <c r="D9" s="39"/>
      <c r="E9" s="146" t="s">
        <v>451</v>
      </c>
      <c r="F9" s="39"/>
      <c r="G9" s="39"/>
      <c r="H9" s="39"/>
      <c r="I9" s="39"/>
      <c r="J9" s="39"/>
      <c r="K9" s="39"/>
      <c r="L9" s="39"/>
      <c r="M9" s="147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5" t="s">
        <v>127</v>
      </c>
      <c r="E10" s="39"/>
      <c r="F10" s="39"/>
      <c r="G10" s="39"/>
      <c r="H10" s="39"/>
      <c r="I10" s="39"/>
      <c r="J10" s="39"/>
      <c r="K10" s="39"/>
      <c r="L10" s="39"/>
      <c r="M10" s="147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8" t="s">
        <v>452</v>
      </c>
      <c r="F11" s="39"/>
      <c r="G11" s="39"/>
      <c r="H11" s="39"/>
      <c r="I11" s="39"/>
      <c r="J11" s="39"/>
      <c r="K11" s="39"/>
      <c r="L11" s="39"/>
      <c r="M11" s="147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147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5" t="s">
        <v>19</v>
      </c>
      <c r="E13" s="39"/>
      <c r="F13" s="136" t="s">
        <v>20</v>
      </c>
      <c r="G13" s="39"/>
      <c r="H13" s="39"/>
      <c r="I13" s="145" t="s">
        <v>21</v>
      </c>
      <c r="J13" s="136" t="s">
        <v>20</v>
      </c>
      <c r="K13" s="39"/>
      <c r="L13" s="39"/>
      <c r="M13" s="147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5" t="s">
        <v>22</v>
      </c>
      <c r="E14" s="39"/>
      <c r="F14" s="136" t="s">
        <v>23</v>
      </c>
      <c r="G14" s="39"/>
      <c r="H14" s="39"/>
      <c r="I14" s="145" t="s">
        <v>24</v>
      </c>
      <c r="J14" s="149" t="str">
        <f>'Rekapitulace stavby'!AN8</f>
        <v>29. 1. 2025</v>
      </c>
      <c r="K14" s="39"/>
      <c r="L14" s="39"/>
      <c r="M14" s="147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147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5" t="s">
        <v>26</v>
      </c>
      <c r="E16" s="39"/>
      <c r="F16" s="39"/>
      <c r="G16" s="39"/>
      <c r="H16" s="39"/>
      <c r="I16" s="145" t="s">
        <v>27</v>
      </c>
      <c r="J16" s="136" t="s">
        <v>28</v>
      </c>
      <c r="K16" s="39"/>
      <c r="L16" s="39"/>
      <c r="M16" s="147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6" t="s">
        <v>29</v>
      </c>
      <c r="F17" s="39"/>
      <c r="G17" s="39"/>
      <c r="H17" s="39"/>
      <c r="I17" s="145" t="s">
        <v>30</v>
      </c>
      <c r="J17" s="136" t="s">
        <v>20</v>
      </c>
      <c r="K17" s="39"/>
      <c r="L17" s="39"/>
      <c r="M17" s="147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147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5" t="s">
        <v>31</v>
      </c>
      <c r="E19" s="39"/>
      <c r="F19" s="39"/>
      <c r="G19" s="39"/>
      <c r="H19" s="39"/>
      <c r="I19" s="145" t="s">
        <v>27</v>
      </c>
      <c r="J19" s="34" t="str">
        <f>'Rekapitulace stavby'!AN13</f>
        <v>Vyplň údaj</v>
      </c>
      <c r="K19" s="39"/>
      <c r="L19" s="39"/>
      <c r="M19" s="147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6"/>
      <c r="G20" s="136"/>
      <c r="H20" s="136"/>
      <c r="I20" s="145" t="s">
        <v>30</v>
      </c>
      <c r="J20" s="34" t="str">
        <f>'Rekapitulace stavby'!AN14</f>
        <v>Vyplň údaj</v>
      </c>
      <c r="K20" s="39"/>
      <c r="L20" s="39"/>
      <c r="M20" s="147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147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5" t="s">
        <v>33</v>
      </c>
      <c r="E22" s="39"/>
      <c r="F22" s="39"/>
      <c r="G22" s="39"/>
      <c r="H22" s="39"/>
      <c r="I22" s="145" t="s">
        <v>27</v>
      </c>
      <c r="J22" s="136" t="s">
        <v>20</v>
      </c>
      <c r="K22" s="39"/>
      <c r="L22" s="39"/>
      <c r="M22" s="147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6" t="s">
        <v>34</v>
      </c>
      <c r="F23" s="39"/>
      <c r="G23" s="39"/>
      <c r="H23" s="39"/>
      <c r="I23" s="145" t="s">
        <v>30</v>
      </c>
      <c r="J23" s="136" t="s">
        <v>20</v>
      </c>
      <c r="K23" s="39"/>
      <c r="L23" s="39"/>
      <c r="M23" s="147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147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5" t="s">
        <v>35</v>
      </c>
      <c r="E25" s="39"/>
      <c r="F25" s="39"/>
      <c r="G25" s="39"/>
      <c r="H25" s="39"/>
      <c r="I25" s="145" t="s">
        <v>27</v>
      </c>
      <c r="J25" s="136" t="s">
        <v>36</v>
      </c>
      <c r="K25" s="39"/>
      <c r="L25" s="39"/>
      <c r="M25" s="147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6" t="s">
        <v>37</v>
      </c>
      <c r="F26" s="39"/>
      <c r="G26" s="39"/>
      <c r="H26" s="39"/>
      <c r="I26" s="145" t="s">
        <v>30</v>
      </c>
      <c r="J26" s="136" t="s">
        <v>20</v>
      </c>
      <c r="K26" s="39"/>
      <c r="L26" s="39"/>
      <c r="M26" s="147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147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5" t="s">
        <v>38</v>
      </c>
      <c r="E28" s="39"/>
      <c r="F28" s="39"/>
      <c r="G28" s="39"/>
      <c r="H28" s="39"/>
      <c r="I28" s="39"/>
      <c r="J28" s="39"/>
      <c r="K28" s="39"/>
      <c r="L28" s="39"/>
      <c r="M28" s="147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0"/>
      <c r="B29" s="151"/>
      <c r="C29" s="150"/>
      <c r="D29" s="150"/>
      <c r="E29" s="152" t="s">
        <v>20</v>
      </c>
      <c r="F29" s="152"/>
      <c r="G29" s="152"/>
      <c r="H29" s="152"/>
      <c r="I29" s="150"/>
      <c r="J29" s="150"/>
      <c r="K29" s="150"/>
      <c r="L29" s="150"/>
      <c r="M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147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4"/>
      <c r="E31" s="154"/>
      <c r="F31" s="154"/>
      <c r="G31" s="154"/>
      <c r="H31" s="154"/>
      <c r="I31" s="154"/>
      <c r="J31" s="154"/>
      <c r="K31" s="154"/>
      <c r="L31" s="154"/>
      <c r="M31" s="147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>
      <c r="A32" s="39"/>
      <c r="B32" s="45"/>
      <c r="C32" s="39"/>
      <c r="D32" s="39"/>
      <c r="E32" s="145" t="s">
        <v>129</v>
      </c>
      <c r="F32" s="39"/>
      <c r="G32" s="39"/>
      <c r="H32" s="39"/>
      <c r="I32" s="39"/>
      <c r="J32" s="39"/>
      <c r="K32" s="155">
        <f>I65</f>
        <v>0</v>
      </c>
      <c r="L32" s="39"/>
      <c r="M32" s="147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>
      <c r="A33" s="39"/>
      <c r="B33" s="45"/>
      <c r="C33" s="39"/>
      <c r="D33" s="39"/>
      <c r="E33" s="145" t="s">
        <v>130</v>
      </c>
      <c r="F33" s="39"/>
      <c r="G33" s="39"/>
      <c r="H33" s="39"/>
      <c r="I33" s="39"/>
      <c r="J33" s="39"/>
      <c r="K33" s="155">
        <f>J65</f>
        <v>0</v>
      </c>
      <c r="L33" s="39"/>
      <c r="M33" s="147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56" t="s">
        <v>40</v>
      </c>
      <c r="E34" s="39"/>
      <c r="F34" s="39"/>
      <c r="G34" s="39"/>
      <c r="H34" s="39"/>
      <c r="I34" s="39"/>
      <c r="J34" s="39"/>
      <c r="K34" s="157">
        <f>ROUND(K90, 2)</f>
        <v>0</v>
      </c>
      <c r="L34" s="39"/>
      <c r="M34" s="147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54"/>
      <c r="E35" s="154"/>
      <c r="F35" s="154"/>
      <c r="G35" s="154"/>
      <c r="H35" s="154"/>
      <c r="I35" s="154"/>
      <c r="J35" s="154"/>
      <c r="K35" s="154"/>
      <c r="L35" s="154"/>
      <c r="M35" s="147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58" t="s">
        <v>42</v>
      </c>
      <c r="G36" s="39"/>
      <c r="H36" s="39"/>
      <c r="I36" s="158" t="s">
        <v>41</v>
      </c>
      <c r="J36" s="39"/>
      <c r="K36" s="158" t="s">
        <v>43</v>
      </c>
      <c r="L36" s="39"/>
      <c r="M36" s="147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59" t="s">
        <v>44</v>
      </c>
      <c r="E37" s="145" t="s">
        <v>45</v>
      </c>
      <c r="F37" s="155">
        <f>ROUND((SUM(BE90:BE150)),  2)</f>
        <v>0</v>
      </c>
      <c r="G37" s="39"/>
      <c r="H37" s="39"/>
      <c r="I37" s="160">
        <v>0.20999999999999999</v>
      </c>
      <c r="J37" s="39"/>
      <c r="K37" s="155">
        <f>ROUND(((SUM(BE90:BE150))*I37),  2)</f>
        <v>0</v>
      </c>
      <c r="L37" s="39"/>
      <c r="M37" s="147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45" t="s">
        <v>46</v>
      </c>
      <c r="F38" s="155">
        <f>ROUND((SUM(BF90:BF150)),  2)</f>
        <v>0</v>
      </c>
      <c r="G38" s="39"/>
      <c r="H38" s="39"/>
      <c r="I38" s="160">
        <v>0.12</v>
      </c>
      <c r="J38" s="39"/>
      <c r="K38" s="155">
        <f>ROUND(((SUM(BF90:BF150))*I38),  2)</f>
        <v>0</v>
      </c>
      <c r="L38" s="39"/>
      <c r="M38" s="147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5" t="s">
        <v>47</v>
      </c>
      <c r="F39" s="155">
        <f>ROUND((SUM(BG90:BG150)),  2)</f>
        <v>0</v>
      </c>
      <c r="G39" s="39"/>
      <c r="H39" s="39"/>
      <c r="I39" s="160">
        <v>0.20999999999999999</v>
      </c>
      <c r="J39" s="39"/>
      <c r="K39" s="155">
        <f>0</f>
        <v>0</v>
      </c>
      <c r="L39" s="39"/>
      <c r="M39" s="147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45" t="s">
        <v>48</v>
      </c>
      <c r="F40" s="155">
        <f>ROUND((SUM(BH90:BH150)),  2)</f>
        <v>0</v>
      </c>
      <c r="G40" s="39"/>
      <c r="H40" s="39"/>
      <c r="I40" s="160">
        <v>0.12</v>
      </c>
      <c r="J40" s="39"/>
      <c r="K40" s="155">
        <f>0</f>
        <v>0</v>
      </c>
      <c r="L40" s="39"/>
      <c r="M40" s="147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45" t="s">
        <v>49</v>
      </c>
      <c r="F41" s="155">
        <f>ROUND((SUM(BI90:BI150)),  2)</f>
        <v>0</v>
      </c>
      <c r="G41" s="39"/>
      <c r="H41" s="39"/>
      <c r="I41" s="160">
        <v>0</v>
      </c>
      <c r="J41" s="39"/>
      <c r="K41" s="155">
        <f>0</f>
        <v>0</v>
      </c>
      <c r="L41" s="39"/>
      <c r="M41" s="147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147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1"/>
      <c r="D43" s="162" t="s">
        <v>50</v>
      </c>
      <c r="E43" s="163"/>
      <c r="F43" s="163"/>
      <c r="G43" s="164" t="s">
        <v>51</v>
      </c>
      <c r="H43" s="165" t="s">
        <v>52</v>
      </c>
      <c r="I43" s="163"/>
      <c r="J43" s="163"/>
      <c r="K43" s="166">
        <f>SUM(K34:K41)</f>
        <v>0</v>
      </c>
      <c r="L43" s="167"/>
      <c r="M43" s="147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69"/>
      <c r="M44" s="147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8" s="2" customFormat="1" ht="6.96" customHeight="1">
      <c r="A48" s="39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71"/>
      <c r="M48" s="147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24.96" customHeight="1">
      <c r="A49" s="39"/>
      <c r="B49" s="40"/>
      <c r="C49" s="24" t="s">
        <v>131</v>
      </c>
      <c r="D49" s="41"/>
      <c r="E49" s="41"/>
      <c r="F49" s="41"/>
      <c r="G49" s="41"/>
      <c r="H49" s="41"/>
      <c r="I49" s="41"/>
      <c r="J49" s="41"/>
      <c r="K49" s="41"/>
      <c r="L49" s="41"/>
      <c r="M49" s="147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6.96" customHeight="1">
      <c r="A50" s="39"/>
      <c r="B50" s="40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147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17</v>
      </c>
      <c r="D51" s="41"/>
      <c r="E51" s="41"/>
      <c r="F51" s="41"/>
      <c r="G51" s="41"/>
      <c r="H51" s="41"/>
      <c r="I51" s="41"/>
      <c r="J51" s="41"/>
      <c r="K51" s="41"/>
      <c r="L51" s="41"/>
      <c r="M51" s="147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26.25" customHeight="1">
      <c r="A52" s="39"/>
      <c r="B52" s="40"/>
      <c r="C52" s="41"/>
      <c r="D52" s="41"/>
      <c r="E52" s="172" t="str">
        <f>E7</f>
        <v>Dyje, Drnholec - Nový Přerov, km 79,560 - 85,534, dosypání koruny LB, PB hráze</v>
      </c>
      <c r="F52" s="33"/>
      <c r="G52" s="33"/>
      <c r="H52" s="33"/>
      <c r="I52" s="41"/>
      <c r="J52" s="41"/>
      <c r="K52" s="41"/>
      <c r="L52" s="41"/>
      <c r="M52" s="147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1" customFormat="1" ht="12" customHeight="1">
      <c r="B53" s="22"/>
      <c r="C53" s="33" t="s">
        <v>125</v>
      </c>
      <c r="D53" s="23"/>
      <c r="E53" s="23"/>
      <c r="F53" s="23"/>
      <c r="G53" s="23"/>
      <c r="H53" s="23"/>
      <c r="I53" s="23"/>
      <c r="J53" s="23"/>
      <c r="K53" s="23"/>
      <c r="L53" s="23"/>
      <c r="M53" s="21"/>
    </row>
    <row r="54" s="2" customFormat="1" ht="16.5" customHeight="1">
      <c r="A54" s="39"/>
      <c r="B54" s="40"/>
      <c r="C54" s="41"/>
      <c r="D54" s="41"/>
      <c r="E54" s="172" t="s">
        <v>451</v>
      </c>
      <c r="F54" s="41"/>
      <c r="G54" s="41"/>
      <c r="H54" s="41"/>
      <c r="I54" s="41"/>
      <c r="J54" s="41"/>
      <c r="K54" s="41"/>
      <c r="L54" s="41"/>
      <c r="M54" s="147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2" customHeight="1">
      <c r="A55" s="39"/>
      <c r="B55" s="40"/>
      <c r="C55" s="33" t="s">
        <v>127</v>
      </c>
      <c r="D55" s="41"/>
      <c r="E55" s="41"/>
      <c r="F55" s="41"/>
      <c r="G55" s="41"/>
      <c r="H55" s="41"/>
      <c r="I55" s="41"/>
      <c r="J55" s="41"/>
      <c r="K55" s="41"/>
      <c r="L55" s="41"/>
      <c r="M55" s="147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6.5" customHeight="1">
      <c r="A56" s="39"/>
      <c r="B56" s="40"/>
      <c r="C56" s="41"/>
      <c r="D56" s="41"/>
      <c r="E56" s="70" t="str">
        <f>E11</f>
        <v>3058-19-05-1 - SO05 - HSV</v>
      </c>
      <c r="F56" s="41"/>
      <c r="G56" s="41"/>
      <c r="H56" s="41"/>
      <c r="I56" s="41"/>
      <c r="J56" s="41"/>
      <c r="K56" s="41"/>
      <c r="L56" s="41"/>
      <c r="M56" s="147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147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2" customHeight="1">
      <c r="A58" s="39"/>
      <c r="B58" s="40"/>
      <c r="C58" s="33" t="s">
        <v>22</v>
      </c>
      <c r="D58" s="41"/>
      <c r="E58" s="41"/>
      <c r="F58" s="28" t="str">
        <f>F14</f>
        <v xml:space="preserve"> </v>
      </c>
      <c r="G58" s="41"/>
      <c r="H58" s="41"/>
      <c r="I58" s="33" t="s">
        <v>24</v>
      </c>
      <c r="J58" s="73" t="str">
        <f>IF(J14="","",J14)</f>
        <v>29. 1. 2025</v>
      </c>
      <c r="K58" s="41"/>
      <c r="L58" s="41"/>
      <c r="M58" s="147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6.96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147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5.15" customHeight="1">
      <c r="A60" s="39"/>
      <c r="B60" s="40"/>
      <c r="C60" s="33" t="s">
        <v>26</v>
      </c>
      <c r="D60" s="41"/>
      <c r="E60" s="41"/>
      <c r="F60" s="28" t="str">
        <f>E17</f>
        <v>Povodí Moravy, s.p.</v>
      </c>
      <c r="G60" s="41"/>
      <c r="H60" s="41"/>
      <c r="I60" s="33" t="s">
        <v>33</v>
      </c>
      <c r="J60" s="37" t="str">
        <f>E23</f>
        <v>Ing. Pavel Prokop</v>
      </c>
      <c r="K60" s="41"/>
      <c r="L60" s="41"/>
      <c r="M60" s="147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5.65" customHeight="1">
      <c r="A61" s="39"/>
      <c r="B61" s="40"/>
      <c r="C61" s="33" t="s">
        <v>31</v>
      </c>
      <c r="D61" s="41"/>
      <c r="E61" s="41"/>
      <c r="F61" s="28" t="str">
        <f>IF(E20="","",E20)</f>
        <v>Vyplň údaj</v>
      </c>
      <c r="G61" s="41"/>
      <c r="H61" s="41"/>
      <c r="I61" s="33" t="s">
        <v>35</v>
      </c>
      <c r="J61" s="37" t="str">
        <f>E26</f>
        <v>Agroprojekt PSO, s.r.o.</v>
      </c>
      <c r="K61" s="41"/>
      <c r="L61" s="41"/>
      <c r="M61" s="147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147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9.28" customHeight="1">
      <c r="A63" s="39"/>
      <c r="B63" s="40"/>
      <c r="C63" s="173" t="s">
        <v>132</v>
      </c>
      <c r="D63" s="174"/>
      <c r="E63" s="174"/>
      <c r="F63" s="174"/>
      <c r="G63" s="174"/>
      <c r="H63" s="174"/>
      <c r="I63" s="175" t="s">
        <v>133</v>
      </c>
      <c r="J63" s="175" t="s">
        <v>134</v>
      </c>
      <c r="K63" s="175" t="s">
        <v>135</v>
      </c>
      <c r="L63" s="174"/>
      <c r="M63" s="147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10.32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147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22.8" customHeight="1">
      <c r="A65" s="39"/>
      <c r="B65" s="40"/>
      <c r="C65" s="176" t="s">
        <v>74</v>
      </c>
      <c r="D65" s="41"/>
      <c r="E65" s="41"/>
      <c r="F65" s="41"/>
      <c r="G65" s="41"/>
      <c r="H65" s="41"/>
      <c r="I65" s="103">
        <f>Q90</f>
        <v>0</v>
      </c>
      <c r="J65" s="103">
        <f>R90</f>
        <v>0</v>
      </c>
      <c r="K65" s="103">
        <f>K90</f>
        <v>0</v>
      </c>
      <c r="L65" s="41"/>
      <c r="M65" s="147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  <c r="AU65" s="18" t="s">
        <v>136</v>
      </c>
    </row>
    <row r="66" s="9" customFormat="1" ht="24.96" customHeight="1">
      <c r="A66" s="9"/>
      <c r="B66" s="177"/>
      <c r="C66" s="178"/>
      <c r="D66" s="179" t="s">
        <v>137</v>
      </c>
      <c r="E66" s="180"/>
      <c r="F66" s="180"/>
      <c r="G66" s="180"/>
      <c r="H66" s="180"/>
      <c r="I66" s="181">
        <f>Q91</f>
        <v>0</v>
      </c>
      <c r="J66" s="181">
        <f>R91</f>
        <v>0</v>
      </c>
      <c r="K66" s="181">
        <f>K91</f>
        <v>0</v>
      </c>
      <c r="L66" s="178"/>
      <c r="M66" s="182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3"/>
      <c r="C67" s="128"/>
      <c r="D67" s="184" t="s">
        <v>138</v>
      </c>
      <c r="E67" s="185"/>
      <c r="F67" s="185"/>
      <c r="G67" s="185"/>
      <c r="H67" s="185"/>
      <c r="I67" s="186">
        <f>Q113</f>
        <v>0</v>
      </c>
      <c r="J67" s="186">
        <f>R113</f>
        <v>0</v>
      </c>
      <c r="K67" s="186">
        <f>K113</f>
        <v>0</v>
      </c>
      <c r="L67" s="128"/>
      <c r="M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8"/>
      <c r="D68" s="184" t="s">
        <v>139</v>
      </c>
      <c r="E68" s="185"/>
      <c r="F68" s="185"/>
      <c r="G68" s="185"/>
      <c r="H68" s="185"/>
      <c r="I68" s="186">
        <f>Q147</f>
        <v>0</v>
      </c>
      <c r="J68" s="186">
        <f>R147</f>
        <v>0</v>
      </c>
      <c r="K68" s="186">
        <f>K147</f>
        <v>0</v>
      </c>
      <c r="L68" s="128"/>
      <c r="M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41"/>
      <c r="M69" s="147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61"/>
      <c r="M70" s="147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63"/>
      <c r="M74" s="147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140</v>
      </c>
      <c r="D75" s="41"/>
      <c r="E75" s="41"/>
      <c r="F75" s="41"/>
      <c r="G75" s="41"/>
      <c r="H75" s="41"/>
      <c r="I75" s="41"/>
      <c r="J75" s="41"/>
      <c r="K75" s="41"/>
      <c r="L75" s="41"/>
      <c r="M75" s="147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147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17</v>
      </c>
      <c r="D77" s="41"/>
      <c r="E77" s="41"/>
      <c r="F77" s="41"/>
      <c r="G77" s="41"/>
      <c r="H77" s="41"/>
      <c r="I77" s="41"/>
      <c r="J77" s="41"/>
      <c r="K77" s="41"/>
      <c r="L77" s="41"/>
      <c r="M77" s="147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26.25" customHeight="1">
      <c r="A78" s="39"/>
      <c r="B78" s="40"/>
      <c r="C78" s="41"/>
      <c r="D78" s="41"/>
      <c r="E78" s="172" t="str">
        <f>E7</f>
        <v>Dyje, Drnholec - Nový Přerov, km 79,560 - 85,534, dosypání koruny LB, PB hráze</v>
      </c>
      <c r="F78" s="33"/>
      <c r="G78" s="33"/>
      <c r="H78" s="33"/>
      <c r="I78" s="41"/>
      <c r="J78" s="41"/>
      <c r="K78" s="41"/>
      <c r="L78" s="41"/>
      <c r="M78" s="147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" customFormat="1" ht="12" customHeight="1">
      <c r="B79" s="22"/>
      <c r="C79" s="33" t="s">
        <v>125</v>
      </c>
      <c r="D79" s="23"/>
      <c r="E79" s="23"/>
      <c r="F79" s="23"/>
      <c r="G79" s="23"/>
      <c r="H79" s="23"/>
      <c r="I79" s="23"/>
      <c r="J79" s="23"/>
      <c r="K79" s="23"/>
      <c r="L79" s="23"/>
      <c r="M79" s="21"/>
    </row>
    <row r="80" s="2" customFormat="1" ht="16.5" customHeight="1">
      <c r="A80" s="39"/>
      <c r="B80" s="40"/>
      <c r="C80" s="41"/>
      <c r="D80" s="41"/>
      <c r="E80" s="172" t="s">
        <v>451</v>
      </c>
      <c r="F80" s="41"/>
      <c r="G80" s="41"/>
      <c r="H80" s="41"/>
      <c r="I80" s="41"/>
      <c r="J80" s="41"/>
      <c r="K80" s="41"/>
      <c r="L80" s="41"/>
      <c r="M80" s="147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127</v>
      </c>
      <c r="D81" s="41"/>
      <c r="E81" s="41"/>
      <c r="F81" s="41"/>
      <c r="G81" s="41"/>
      <c r="H81" s="41"/>
      <c r="I81" s="41"/>
      <c r="J81" s="41"/>
      <c r="K81" s="41"/>
      <c r="L81" s="41"/>
      <c r="M81" s="147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70" t="str">
        <f>E11</f>
        <v>3058-19-05-1 - SO05 - HSV</v>
      </c>
      <c r="F82" s="41"/>
      <c r="G82" s="41"/>
      <c r="H82" s="41"/>
      <c r="I82" s="41"/>
      <c r="J82" s="41"/>
      <c r="K82" s="41"/>
      <c r="L82" s="41"/>
      <c r="M82" s="147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147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22</v>
      </c>
      <c r="D84" s="41"/>
      <c r="E84" s="41"/>
      <c r="F84" s="28" t="str">
        <f>F14</f>
        <v xml:space="preserve"> </v>
      </c>
      <c r="G84" s="41"/>
      <c r="H84" s="41"/>
      <c r="I84" s="33" t="s">
        <v>24</v>
      </c>
      <c r="J84" s="73" t="str">
        <f>IF(J14="","",J14)</f>
        <v>29. 1. 2025</v>
      </c>
      <c r="K84" s="41"/>
      <c r="L84" s="41"/>
      <c r="M84" s="147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41"/>
      <c r="M85" s="147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26</v>
      </c>
      <c r="D86" s="41"/>
      <c r="E86" s="41"/>
      <c r="F86" s="28" t="str">
        <f>E17</f>
        <v>Povodí Moravy, s.p.</v>
      </c>
      <c r="G86" s="41"/>
      <c r="H86" s="41"/>
      <c r="I86" s="33" t="s">
        <v>33</v>
      </c>
      <c r="J86" s="37" t="str">
        <f>E23</f>
        <v>Ing. Pavel Prokop</v>
      </c>
      <c r="K86" s="41"/>
      <c r="L86" s="41"/>
      <c r="M86" s="147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25.65" customHeight="1">
      <c r="A87" s="39"/>
      <c r="B87" s="40"/>
      <c r="C87" s="33" t="s">
        <v>31</v>
      </c>
      <c r="D87" s="41"/>
      <c r="E87" s="41"/>
      <c r="F87" s="28" t="str">
        <f>IF(E20="","",E20)</f>
        <v>Vyplň údaj</v>
      </c>
      <c r="G87" s="41"/>
      <c r="H87" s="41"/>
      <c r="I87" s="33" t="s">
        <v>35</v>
      </c>
      <c r="J87" s="37" t="str">
        <f>E26</f>
        <v>Agroprojekt PSO, s.r.o.</v>
      </c>
      <c r="K87" s="41"/>
      <c r="L87" s="41"/>
      <c r="M87" s="147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0.32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147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11" customFormat="1" ht="29.28" customHeight="1">
      <c r="A89" s="188"/>
      <c r="B89" s="189"/>
      <c r="C89" s="190" t="s">
        <v>141</v>
      </c>
      <c r="D89" s="191" t="s">
        <v>59</v>
      </c>
      <c r="E89" s="191" t="s">
        <v>55</v>
      </c>
      <c r="F89" s="191" t="s">
        <v>56</v>
      </c>
      <c r="G89" s="191" t="s">
        <v>142</v>
      </c>
      <c r="H89" s="191" t="s">
        <v>143</v>
      </c>
      <c r="I89" s="191" t="s">
        <v>144</v>
      </c>
      <c r="J89" s="191" t="s">
        <v>145</v>
      </c>
      <c r="K89" s="191" t="s">
        <v>135</v>
      </c>
      <c r="L89" s="192" t="s">
        <v>146</v>
      </c>
      <c r="M89" s="193"/>
      <c r="N89" s="93" t="s">
        <v>20</v>
      </c>
      <c r="O89" s="94" t="s">
        <v>44</v>
      </c>
      <c r="P89" s="94" t="s">
        <v>147</v>
      </c>
      <c r="Q89" s="94" t="s">
        <v>148</v>
      </c>
      <c r="R89" s="94" t="s">
        <v>149</v>
      </c>
      <c r="S89" s="94" t="s">
        <v>150</v>
      </c>
      <c r="T89" s="94" t="s">
        <v>151</v>
      </c>
      <c r="U89" s="94" t="s">
        <v>152</v>
      </c>
      <c r="V89" s="94" t="s">
        <v>153</v>
      </c>
      <c r="W89" s="94" t="s">
        <v>154</v>
      </c>
      <c r="X89" s="95" t="s">
        <v>155</v>
      </c>
      <c r="Y89" s="188"/>
      <c r="Z89" s="188"/>
      <c r="AA89" s="188"/>
      <c r="AB89" s="188"/>
      <c r="AC89" s="188"/>
      <c r="AD89" s="188"/>
      <c r="AE89" s="188"/>
    </row>
    <row r="90" s="2" customFormat="1" ht="22.8" customHeight="1">
      <c r="A90" s="39"/>
      <c r="B90" s="40"/>
      <c r="C90" s="100" t="s">
        <v>156</v>
      </c>
      <c r="D90" s="41"/>
      <c r="E90" s="41"/>
      <c r="F90" s="41"/>
      <c r="G90" s="41"/>
      <c r="H90" s="41"/>
      <c r="I90" s="41"/>
      <c r="J90" s="41"/>
      <c r="K90" s="194">
        <f>BK90</f>
        <v>0</v>
      </c>
      <c r="L90" s="41"/>
      <c r="M90" s="45"/>
      <c r="N90" s="96"/>
      <c r="O90" s="195"/>
      <c r="P90" s="97"/>
      <c r="Q90" s="196">
        <f>Q91</f>
        <v>0</v>
      </c>
      <c r="R90" s="196">
        <f>R91</f>
        <v>0</v>
      </c>
      <c r="S90" s="97"/>
      <c r="T90" s="197">
        <f>T91</f>
        <v>0</v>
      </c>
      <c r="U90" s="97"/>
      <c r="V90" s="197">
        <f>V91</f>
        <v>0.17400000000000002</v>
      </c>
      <c r="W90" s="97"/>
      <c r="X90" s="198">
        <f>X91</f>
        <v>0</v>
      </c>
      <c r="Y90" s="39"/>
      <c r="Z90" s="39"/>
      <c r="AA90" s="39"/>
      <c r="AB90" s="39"/>
      <c r="AC90" s="39"/>
      <c r="AD90" s="39"/>
      <c r="AE90" s="39"/>
      <c r="AT90" s="18" t="s">
        <v>75</v>
      </c>
      <c r="AU90" s="18" t="s">
        <v>136</v>
      </c>
      <c r="BK90" s="199">
        <f>BK91</f>
        <v>0</v>
      </c>
    </row>
    <row r="91" s="12" customFormat="1" ht="25.92" customHeight="1">
      <c r="A91" s="12"/>
      <c r="B91" s="200"/>
      <c r="C91" s="201"/>
      <c r="D91" s="202" t="s">
        <v>75</v>
      </c>
      <c r="E91" s="203" t="s">
        <v>157</v>
      </c>
      <c r="F91" s="203" t="s">
        <v>158</v>
      </c>
      <c r="G91" s="201"/>
      <c r="H91" s="201"/>
      <c r="I91" s="204"/>
      <c r="J91" s="204"/>
      <c r="K91" s="205">
        <f>BK91</f>
        <v>0</v>
      </c>
      <c r="L91" s="201"/>
      <c r="M91" s="206"/>
      <c r="N91" s="207"/>
      <c r="O91" s="208"/>
      <c r="P91" s="208"/>
      <c r="Q91" s="209">
        <f>Q92+SUM(Q93:Q113)+Q147</f>
        <v>0</v>
      </c>
      <c r="R91" s="209">
        <f>R92+SUM(R93:R113)+R147</f>
        <v>0</v>
      </c>
      <c r="S91" s="208"/>
      <c r="T91" s="210">
        <f>T92+SUM(T93:T113)+T147</f>
        <v>0</v>
      </c>
      <c r="U91" s="208"/>
      <c r="V91" s="210">
        <f>V92+SUM(V93:V113)+V147</f>
        <v>0.17400000000000002</v>
      </c>
      <c r="W91" s="208"/>
      <c r="X91" s="211">
        <f>X92+SUM(X93:X113)+X147</f>
        <v>0</v>
      </c>
      <c r="Y91" s="12"/>
      <c r="Z91" s="12"/>
      <c r="AA91" s="12"/>
      <c r="AB91" s="12"/>
      <c r="AC91" s="12"/>
      <c r="AD91" s="12"/>
      <c r="AE91" s="12"/>
      <c r="AR91" s="212" t="s">
        <v>83</v>
      </c>
      <c r="AT91" s="213" t="s">
        <v>75</v>
      </c>
      <c r="AU91" s="213" t="s">
        <v>76</v>
      </c>
      <c r="AY91" s="212" t="s">
        <v>159</v>
      </c>
      <c r="BK91" s="214">
        <f>BK92+SUM(BK93:BK113)+BK147</f>
        <v>0</v>
      </c>
    </row>
    <row r="92" s="2" customFormat="1" ht="37.8" customHeight="1">
      <c r="A92" s="39"/>
      <c r="B92" s="40"/>
      <c r="C92" s="215" t="s">
        <v>83</v>
      </c>
      <c r="D92" s="215" t="s">
        <v>160</v>
      </c>
      <c r="E92" s="216" t="s">
        <v>161</v>
      </c>
      <c r="F92" s="217" t="s">
        <v>162</v>
      </c>
      <c r="G92" s="218" t="s">
        <v>163</v>
      </c>
      <c r="H92" s="219">
        <v>2225</v>
      </c>
      <c r="I92" s="220"/>
      <c r="J92" s="220"/>
      <c r="K92" s="221">
        <f>ROUND(P92*H92,2)</f>
        <v>0</v>
      </c>
      <c r="L92" s="217" t="s">
        <v>164</v>
      </c>
      <c r="M92" s="45"/>
      <c r="N92" s="222" t="s">
        <v>20</v>
      </c>
      <c r="O92" s="223" t="s">
        <v>45</v>
      </c>
      <c r="P92" s="224">
        <f>I92+J92</f>
        <v>0</v>
      </c>
      <c r="Q92" s="224">
        <f>ROUND(I92*H92,2)</f>
        <v>0</v>
      </c>
      <c r="R92" s="224">
        <f>ROUND(J92*H92,2)</f>
        <v>0</v>
      </c>
      <c r="S92" s="85"/>
      <c r="T92" s="225">
        <f>S92*H92</f>
        <v>0</v>
      </c>
      <c r="U92" s="225">
        <v>0</v>
      </c>
      <c r="V92" s="225">
        <f>U92*H92</f>
        <v>0</v>
      </c>
      <c r="W92" s="225">
        <v>0</v>
      </c>
      <c r="X92" s="226">
        <f>W92*H92</f>
        <v>0</v>
      </c>
      <c r="Y92" s="39"/>
      <c r="Z92" s="39"/>
      <c r="AA92" s="39"/>
      <c r="AB92" s="39"/>
      <c r="AC92" s="39"/>
      <c r="AD92" s="39"/>
      <c r="AE92" s="39"/>
      <c r="AR92" s="227" t="s">
        <v>165</v>
      </c>
      <c r="AT92" s="227" t="s">
        <v>160</v>
      </c>
      <c r="AU92" s="227" t="s">
        <v>83</v>
      </c>
      <c r="AY92" s="18" t="s">
        <v>159</v>
      </c>
      <c r="BE92" s="228">
        <f>IF(O92="základní",K92,0)</f>
        <v>0</v>
      </c>
      <c r="BF92" s="228">
        <f>IF(O92="snížená",K92,0)</f>
        <v>0</v>
      </c>
      <c r="BG92" s="228">
        <f>IF(O92="zákl. přenesená",K92,0)</f>
        <v>0</v>
      </c>
      <c r="BH92" s="228">
        <f>IF(O92="sníž. přenesená",K92,0)</f>
        <v>0</v>
      </c>
      <c r="BI92" s="228">
        <f>IF(O92="nulová",K92,0)</f>
        <v>0</v>
      </c>
      <c r="BJ92" s="18" t="s">
        <v>83</v>
      </c>
      <c r="BK92" s="228">
        <f>ROUND(P92*H92,2)</f>
        <v>0</v>
      </c>
      <c r="BL92" s="18" t="s">
        <v>165</v>
      </c>
      <c r="BM92" s="227" t="s">
        <v>166</v>
      </c>
    </row>
    <row r="93" s="2" customFormat="1">
      <c r="A93" s="39"/>
      <c r="B93" s="40"/>
      <c r="C93" s="41"/>
      <c r="D93" s="229" t="s">
        <v>167</v>
      </c>
      <c r="E93" s="41"/>
      <c r="F93" s="230" t="s">
        <v>168</v>
      </c>
      <c r="G93" s="41"/>
      <c r="H93" s="41"/>
      <c r="I93" s="231"/>
      <c r="J93" s="231"/>
      <c r="K93" s="41"/>
      <c r="L93" s="41"/>
      <c r="M93" s="45"/>
      <c r="N93" s="232"/>
      <c r="O93" s="233"/>
      <c r="P93" s="85"/>
      <c r="Q93" s="85"/>
      <c r="R93" s="85"/>
      <c r="S93" s="85"/>
      <c r="T93" s="85"/>
      <c r="U93" s="85"/>
      <c r="V93" s="85"/>
      <c r="W93" s="85"/>
      <c r="X93" s="86"/>
      <c r="Y93" s="39"/>
      <c r="Z93" s="39"/>
      <c r="AA93" s="39"/>
      <c r="AB93" s="39"/>
      <c r="AC93" s="39"/>
      <c r="AD93" s="39"/>
      <c r="AE93" s="39"/>
      <c r="AT93" s="18" t="s">
        <v>167</v>
      </c>
      <c r="AU93" s="18" t="s">
        <v>83</v>
      </c>
    </row>
    <row r="94" s="2" customFormat="1">
      <c r="A94" s="39"/>
      <c r="B94" s="40"/>
      <c r="C94" s="41"/>
      <c r="D94" s="234" t="s">
        <v>169</v>
      </c>
      <c r="E94" s="41"/>
      <c r="F94" s="235" t="s">
        <v>170</v>
      </c>
      <c r="G94" s="41"/>
      <c r="H94" s="41"/>
      <c r="I94" s="231"/>
      <c r="J94" s="231"/>
      <c r="K94" s="41"/>
      <c r="L94" s="41"/>
      <c r="M94" s="45"/>
      <c r="N94" s="232"/>
      <c r="O94" s="233"/>
      <c r="P94" s="85"/>
      <c r="Q94" s="85"/>
      <c r="R94" s="85"/>
      <c r="S94" s="85"/>
      <c r="T94" s="85"/>
      <c r="U94" s="85"/>
      <c r="V94" s="85"/>
      <c r="W94" s="85"/>
      <c r="X94" s="86"/>
      <c r="Y94" s="39"/>
      <c r="Z94" s="39"/>
      <c r="AA94" s="39"/>
      <c r="AB94" s="39"/>
      <c r="AC94" s="39"/>
      <c r="AD94" s="39"/>
      <c r="AE94" s="39"/>
      <c r="AT94" s="18" t="s">
        <v>169</v>
      </c>
      <c r="AU94" s="18" t="s">
        <v>83</v>
      </c>
    </row>
    <row r="95" s="13" customFormat="1">
      <c r="A95" s="13"/>
      <c r="B95" s="236"/>
      <c r="C95" s="237"/>
      <c r="D95" s="229" t="s">
        <v>171</v>
      </c>
      <c r="E95" s="238" t="s">
        <v>20</v>
      </c>
      <c r="F95" s="239" t="s">
        <v>453</v>
      </c>
      <c r="G95" s="237"/>
      <c r="H95" s="240">
        <v>803</v>
      </c>
      <c r="I95" s="241"/>
      <c r="J95" s="241"/>
      <c r="K95" s="237"/>
      <c r="L95" s="237"/>
      <c r="M95" s="242"/>
      <c r="N95" s="243"/>
      <c r="O95" s="244"/>
      <c r="P95" s="244"/>
      <c r="Q95" s="244"/>
      <c r="R95" s="244"/>
      <c r="S95" s="244"/>
      <c r="T95" s="244"/>
      <c r="U95" s="244"/>
      <c r="V95" s="244"/>
      <c r="W95" s="244"/>
      <c r="X95" s="245"/>
      <c r="Y95" s="13"/>
      <c r="Z95" s="13"/>
      <c r="AA95" s="13"/>
      <c r="AB95" s="13"/>
      <c r="AC95" s="13"/>
      <c r="AD95" s="13"/>
      <c r="AE95" s="13"/>
      <c r="AT95" s="246" t="s">
        <v>171</v>
      </c>
      <c r="AU95" s="246" t="s">
        <v>83</v>
      </c>
      <c r="AV95" s="13" t="s">
        <v>85</v>
      </c>
      <c r="AW95" s="13" t="s">
        <v>5</v>
      </c>
      <c r="AX95" s="13" t="s">
        <v>76</v>
      </c>
      <c r="AY95" s="246" t="s">
        <v>159</v>
      </c>
    </row>
    <row r="96" s="13" customFormat="1">
      <c r="A96" s="13"/>
      <c r="B96" s="236"/>
      <c r="C96" s="237"/>
      <c r="D96" s="229" t="s">
        <v>171</v>
      </c>
      <c r="E96" s="238" t="s">
        <v>20</v>
      </c>
      <c r="F96" s="239" t="s">
        <v>454</v>
      </c>
      <c r="G96" s="237"/>
      <c r="H96" s="240">
        <v>1422</v>
      </c>
      <c r="I96" s="241"/>
      <c r="J96" s="241"/>
      <c r="K96" s="237"/>
      <c r="L96" s="237"/>
      <c r="M96" s="242"/>
      <c r="N96" s="243"/>
      <c r="O96" s="244"/>
      <c r="P96" s="244"/>
      <c r="Q96" s="244"/>
      <c r="R96" s="244"/>
      <c r="S96" s="244"/>
      <c r="T96" s="244"/>
      <c r="U96" s="244"/>
      <c r="V96" s="244"/>
      <c r="W96" s="244"/>
      <c r="X96" s="245"/>
      <c r="Y96" s="13"/>
      <c r="Z96" s="13"/>
      <c r="AA96" s="13"/>
      <c r="AB96" s="13"/>
      <c r="AC96" s="13"/>
      <c r="AD96" s="13"/>
      <c r="AE96" s="13"/>
      <c r="AT96" s="246" t="s">
        <v>171</v>
      </c>
      <c r="AU96" s="246" t="s">
        <v>83</v>
      </c>
      <c r="AV96" s="13" t="s">
        <v>85</v>
      </c>
      <c r="AW96" s="13" t="s">
        <v>5</v>
      </c>
      <c r="AX96" s="13" t="s">
        <v>76</v>
      </c>
      <c r="AY96" s="246" t="s">
        <v>159</v>
      </c>
    </row>
    <row r="97" s="14" customFormat="1">
      <c r="A97" s="14"/>
      <c r="B97" s="247"/>
      <c r="C97" s="248"/>
      <c r="D97" s="229" t="s">
        <v>171</v>
      </c>
      <c r="E97" s="249" t="s">
        <v>20</v>
      </c>
      <c r="F97" s="250" t="s">
        <v>174</v>
      </c>
      <c r="G97" s="248"/>
      <c r="H97" s="251">
        <v>2225</v>
      </c>
      <c r="I97" s="252"/>
      <c r="J97" s="252"/>
      <c r="K97" s="248"/>
      <c r="L97" s="248"/>
      <c r="M97" s="253"/>
      <c r="N97" s="254"/>
      <c r="O97" s="255"/>
      <c r="P97" s="255"/>
      <c r="Q97" s="255"/>
      <c r="R97" s="255"/>
      <c r="S97" s="255"/>
      <c r="T97" s="255"/>
      <c r="U97" s="255"/>
      <c r="V97" s="255"/>
      <c r="W97" s="255"/>
      <c r="X97" s="256"/>
      <c r="Y97" s="14"/>
      <c r="Z97" s="14"/>
      <c r="AA97" s="14"/>
      <c r="AB97" s="14"/>
      <c r="AC97" s="14"/>
      <c r="AD97" s="14"/>
      <c r="AE97" s="14"/>
      <c r="AT97" s="257" t="s">
        <v>171</v>
      </c>
      <c r="AU97" s="257" t="s">
        <v>83</v>
      </c>
      <c r="AV97" s="14" t="s">
        <v>165</v>
      </c>
      <c r="AW97" s="14" t="s">
        <v>5</v>
      </c>
      <c r="AX97" s="14" t="s">
        <v>83</v>
      </c>
      <c r="AY97" s="257" t="s">
        <v>159</v>
      </c>
    </row>
    <row r="98" s="2" customFormat="1" ht="24.15" customHeight="1">
      <c r="A98" s="39"/>
      <c r="B98" s="40"/>
      <c r="C98" s="215" t="s">
        <v>85</v>
      </c>
      <c r="D98" s="215" t="s">
        <v>160</v>
      </c>
      <c r="E98" s="216" t="s">
        <v>175</v>
      </c>
      <c r="F98" s="217" t="s">
        <v>176</v>
      </c>
      <c r="G98" s="218" t="s">
        <v>177</v>
      </c>
      <c r="H98" s="219">
        <v>3400</v>
      </c>
      <c r="I98" s="220"/>
      <c r="J98" s="220"/>
      <c r="K98" s="221">
        <f>ROUND(P98*H98,2)</f>
        <v>0</v>
      </c>
      <c r="L98" s="217" t="s">
        <v>164</v>
      </c>
      <c r="M98" s="45"/>
      <c r="N98" s="222" t="s">
        <v>20</v>
      </c>
      <c r="O98" s="223" t="s">
        <v>45</v>
      </c>
      <c r="P98" s="224">
        <f>I98+J98</f>
        <v>0</v>
      </c>
      <c r="Q98" s="224">
        <f>ROUND(I98*H98,2)</f>
        <v>0</v>
      </c>
      <c r="R98" s="224">
        <f>ROUND(J98*H98,2)</f>
        <v>0</v>
      </c>
      <c r="S98" s="85"/>
      <c r="T98" s="225">
        <f>S98*H98</f>
        <v>0</v>
      </c>
      <c r="U98" s="225">
        <v>0</v>
      </c>
      <c r="V98" s="225">
        <f>U98*H98</f>
        <v>0</v>
      </c>
      <c r="W98" s="225">
        <v>0</v>
      </c>
      <c r="X98" s="226">
        <f>W98*H98</f>
        <v>0</v>
      </c>
      <c r="Y98" s="39"/>
      <c r="Z98" s="39"/>
      <c r="AA98" s="39"/>
      <c r="AB98" s="39"/>
      <c r="AC98" s="39"/>
      <c r="AD98" s="39"/>
      <c r="AE98" s="39"/>
      <c r="AR98" s="227" t="s">
        <v>165</v>
      </c>
      <c r="AT98" s="227" t="s">
        <v>160</v>
      </c>
      <c r="AU98" s="227" t="s">
        <v>83</v>
      </c>
      <c r="AY98" s="18" t="s">
        <v>159</v>
      </c>
      <c r="BE98" s="228">
        <f>IF(O98="základní",K98,0)</f>
        <v>0</v>
      </c>
      <c r="BF98" s="228">
        <f>IF(O98="snížená",K98,0)</f>
        <v>0</v>
      </c>
      <c r="BG98" s="228">
        <f>IF(O98="zákl. přenesená",K98,0)</f>
        <v>0</v>
      </c>
      <c r="BH98" s="228">
        <f>IF(O98="sníž. přenesená",K98,0)</f>
        <v>0</v>
      </c>
      <c r="BI98" s="228">
        <f>IF(O98="nulová",K98,0)</f>
        <v>0</v>
      </c>
      <c r="BJ98" s="18" t="s">
        <v>83</v>
      </c>
      <c r="BK98" s="228">
        <f>ROUND(P98*H98,2)</f>
        <v>0</v>
      </c>
      <c r="BL98" s="18" t="s">
        <v>165</v>
      </c>
      <c r="BM98" s="227" t="s">
        <v>178</v>
      </c>
    </row>
    <row r="99" s="2" customFormat="1">
      <c r="A99" s="39"/>
      <c r="B99" s="40"/>
      <c r="C99" s="41"/>
      <c r="D99" s="229" t="s">
        <v>167</v>
      </c>
      <c r="E99" s="41"/>
      <c r="F99" s="230" t="s">
        <v>179</v>
      </c>
      <c r="G99" s="41"/>
      <c r="H99" s="41"/>
      <c r="I99" s="231"/>
      <c r="J99" s="231"/>
      <c r="K99" s="41"/>
      <c r="L99" s="41"/>
      <c r="M99" s="45"/>
      <c r="N99" s="232"/>
      <c r="O99" s="233"/>
      <c r="P99" s="85"/>
      <c r="Q99" s="85"/>
      <c r="R99" s="85"/>
      <c r="S99" s="85"/>
      <c r="T99" s="85"/>
      <c r="U99" s="85"/>
      <c r="V99" s="85"/>
      <c r="W99" s="85"/>
      <c r="X99" s="86"/>
      <c r="Y99" s="39"/>
      <c r="Z99" s="39"/>
      <c r="AA99" s="39"/>
      <c r="AB99" s="39"/>
      <c r="AC99" s="39"/>
      <c r="AD99" s="39"/>
      <c r="AE99" s="39"/>
      <c r="AT99" s="18" t="s">
        <v>167</v>
      </c>
      <c r="AU99" s="18" t="s">
        <v>83</v>
      </c>
    </row>
    <row r="100" s="2" customFormat="1">
      <c r="A100" s="39"/>
      <c r="B100" s="40"/>
      <c r="C100" s="41"/>
      <c r="D100" s="234" t="s">
        <v>169</v>
      </c>
      <c r="E100" s="41"/>
      <c r="F100" s="235" t="s">
        <v>180</v>
      </c>
      <c r="G100" s="41"/>
      <c r="H100" s="41"/>
      <c r="I100" s="231"/>
      <c r="J100" s="231"/>
      <c r="K100" s="41"/>
      <c r="L100" s="41"/>
      <c r="M100" s="45"/>
      <c r="N100" s="232"/>
      <c r="O100" s="233"/>
      <c r="P100" s="85"/>
      <c r="Q100" s="85"/>
      <c r="R100" s="85"/>
      <c r="S100" s="85"/>
      <c r="T100" s="85"/>
      <c r="U100" s="85"/>
      <c r="V100" s="85"/>
      <c r="W100" s="85"/>
      <c r="X100" s="86"/>
      <c r="Y100" s="39"/>
      <c r="Z100" s="39"/>
      <c r="AA100" s="39"/>
      <c r="AB100" s="39"/>
      <c r="AC100" s="39"/>
      <c r="AD100" s="39"/>
      <c r="AE100" s="39"/>
      <c r="AT100" s="18" t="s">
        <v>169</v>
      </c>
      <c r="AU100" s="18" t="s">
        <v>83</v>
      </c>
    </row>
    <row r="101" s="13" customFormat="1">
      <c r="A101" s="13"/>
      <c r="B101" s="236"/>
      <c r="C101" s="237"/>
      <c r="D101" s="229" t="s">
        <v>171</v>
      </c>
      <c r="E101" s="238" t="s">
        <v>20</v>
      </c>
      <c r="F101" s="239" t="s">
        <v>455</v>
      </c>
      <c r="G101" s="237"/>
      <c r="H101" s="240">
        <v>3400</v>
      </c>
      <c r="I101" s="241"/>
      <c r="J101" s="241"/>
      <c r="K101" s="237"/>
      <c r="L101" s="237"/>
      <c r="M101" s="242"/>
      <c r="N101" s="243"/>
      <c r="O101" s="244"/>
      <c r="P101" s="244"/>
      <c r="Q101" s="244"/>
      <c r="R101" s="244"/>
      <c r="S101" s="244"/>
      <c r="T101" s="244"/>
      <c r="U101" s="244"/>
      <c r="V101" s="244"/>
      <c r="W101" s="244"/>
      <c r="X101" s="245"/>
      <c r="Y101" s="13"/>
      <c r="Z101" s="13"/>
      <c r="AA101" s="13"/>
      <c r="AB101" s="13"/>
      <c r="AC101" s="13"/>
      <c r="AD101" s="13"/>
      <c r="AE101" s="13"/>
      <c r="AT101" s="246" t="s">
        <v>171</v>
      </c>
      <c r="AU101" s="246" t="s">
        <v>83</v>
      </c>
      <c r="AV101" s="13" t="s">
        <v>85</v>
      </c>
      <c r="AW101" s="13" t="s">
        <v>5</v>
      </c>
      <c r="AX101" s="13" t="s">
        <v>83</v>
      </c>
      <c r="AY101" s="246" t="s">
        <v>159</v>
      </c>
    </row>
    <row r="102" s="2" customFormat="1" ht="24.15" customHeight="1">
      <c r="A102" s="39"/>
      <c r="B102" s="40"/>
      <c r="C102" s="215" t="s">
        <v>183</v>
      </c>
      <c r="D102" s="215" t="s">
        <v>160</v>
      </c>
      <c r="E102" s="216" t="s">
        <v>184</v>
      </c>
      <c r="F102" s="217" t="s">
        <v>356</v>
      </c>
      <c r="G102" s="218" t="s">
        <v>177</v>
      </c>
      <c r="H102" s="219">
        <v>3480</v>
      </c>
      <c r="I102" s="220"/>
      <c r="J102" s="220"/>
      <c r="K102" s="221">
        <f>ROUND(P102*H102,2)</f>
        <v>0</v>
      </c>
      <c r="L102" s="217" t="s">
        <v>164</v>
      </c>
      <c r="M102" s="45"/>
      <c r="N102" s="222" t="s">
        <v>20</v>
      </c>
      <c r="O102" s="223" t="s">
        <v>45</v>
      </c>
      <c r="P102" s="224">
        <f>I102+J102</f>
        <v>0</v>
      </c>
      <c r="Q102" s="224">
        <f>ROUND(I102*H102,2)</f>
        <v>0</v>
      </c>
      <c r="R102" s="224">
        <f>ROUND(J102*H102,2)</f>
        <v>0</v>
      </c>
      <c r="S102" s="85"/>
      <c r="T102" s="225">
        <f>S102*H102</f>
        <v>0</v>
      </c>
      <c r="U102" s="225">
        <v>0</v>
      </c>
      <c r="V102" s="225">
        <f>U102*H102</f>
        <v>0</v>
      </c>
      <c r="W102" s="225">
        <v>0</v>
      </c>
      <c r="X102" s="226">
        <f>W102*H102</f>
        <v>0</v>
      </c>
      <c r="Y102" s="39"/>
      <c r="Z102" s="39"/>
      <c r="AA102" s="39"/>
      <c r="AB102" s="39"/>
      <c r="AC102" s="39"/>
      <c r="AD102" s="39"/>
      <c r="AE102" s="39"/>
      <c r="AR102" s="227" t="s">
        <v>165</v>
      </c>
      <c r="AT102" s="227" t="s">
        <v>160</v>
      </c>
      <c r="AU102" s="227" t="s">
        <v>83</v>
      </c>
      <c r="AY102" s="18" t="s">
        <v>159</v>
      </c>
      <c r="BE102" s="228">
        <f>IF(O102="základní",K102,0)</f>
        <v>0</v>
      </c>
      <c r="BF102" s="228">
        <f>IF(O102="snížená",K102,0)</f>
        <v>0</v>
      </c>
      <c r="BG102" s="228">
        <f>IF(O102="zákl. přenesená",K102,0)</f>
        <v>0</v>
      </c>
      <c r="BH102" s="228">
        <f>IF(O102="sníž. přenesená",K102,0)</f>
        <v>0</v>
      </c>
      <c r="BI102" s="228">
        <f>IF(O102="nulová",K102,0)</f>
        <v>0</v>
      </c>
      <c r="BJ102" s="18" t="s">
        <v>83</v>
      </c>
      <c r="BK102" s="228">
        <f>ROUND(P102*H102,2)</f>
        <v>0</v>
      </c>
      <c r="BL102" s="18" t="s">
        <v>165</v>
      </c>
      <c r="BM102" s="227" t="s">
        <v>186</v>
      </c>
    </row>
    <row r="103" s="2" customFormat="1">
      <c r="A103" s="39"/>
      <c r="B103" s="40"/>
      <c r="C103" s="41"/>
      <c r="D103" s="229" t="s">
        <v>167</v>
      </c>
      <c r="E103" s="41"/>
      <c r="F103" s="230" t="s">
        <v>187</v>
      </c>
      <c r="G103" s="41"/>
      <c r="H103" s="41"/>
      <c r="I103" s="231"/>
      <c r="J103" s="231"/>
      <c r="K103" s="41"/>
      <c r="L103" s="41"/>
      <c r="M103" s="45"/>
      <c r="N103" s="232"/>
      <c r="O103" s="233"/>
      <c r="P103" s="85"/>
      <c r="Q103" s="85"/>
      <c r="R103" s="85"/>
      <c r="S103" s="85"/>
      <c r="T103" s="85"/>
      <c r="U103" s="85"/>
      <c r="V103" s="85"/>
      <c r="W103" s="85"/>
      <c r="X103" s="86"/>
      <c r="Y103" s="39"/>
      <c r="Z103" s="39"/>
      <c r="AA103" s="39"/>
      <c r="AB103" s="39"/>
      <c r="AC103" s="39"/>
      <c r="AD103" s="39"/>
      <c r="AE103" s="39"/>
      <c r="AT103" s="18" t="s">
        <v>167</v>
      </c>
      <c r="AU103" s="18" t="s">
        <v>83</v>
      </c>
    </row>
    <row r="104" s="2" customFormat="1">
      <c r="A104" s="39"/>
      <c r="B104" s="40"/>
      <c r="C104" s="41"/>
      <c r="D104" s="234" t="s">
        <v>169</v>
      </c>
      <c r="E104" s="41"/>
      <c r="F104" s="235" t="s">
        <v>188</v>
      </c>
      <c r="G104" s="41"/>
      <c r="H104" s="41"/>
      <c r="I104" s="231"/>
      <c r="J104" s="231"/>
      <c r="K104" s="41"/>
      <c r="L104" s="41"/>
      <c r="M104" s="45"/>
      <c r="N104" s="232"/>
      <c r="O104" s="233"/>
      <c r="P104" s="85"/>
      <c r="Q104" s="85"/>
      <c r="R104" s="85"/>
      <c r="S104" s="85"/>
      <c r="T104" s="85"/>
      <c r="U104" s="85"/>
      <c r="V104" s="85"/>
      <c r="W104" s="85"/>
      <c r="X104" s="86"/>
      <c r="Y104" s="39"/>
      <c r="Z104" s="39"/>
      <c r="AA104" s="39"/>
      <c r="AB104" s="39"/>
      <c r="AC104" s="39"/>
      <c r="AD104" s="39"/>
      <c r="AE104" s="39"/>
      <c r="AT104" s="18" t="s">
        <v>169</v>
      </c>
      <c r="AU104" s="18" t="s">
        <v>83</v>
      </c>
    </row>
    <row r="105" s="2" customFormat="1" ht="24.15" customHeight="1">
      <c r="A105" s="39"/>
      <c r="B105" s="40"/>
      <c r="C105" s="215" t="s">
        <v>165</v>
      </c>
      <c r="D105" s="215" t="s">
        <v>160</v>
      </c>
      <c r="E105" s="216" t="s">
        <v>189</v>
      </c>
      <c r="F105" s="217" t="s">
        <v>336</v>
      </c>
      <c r="G105" s="218" t="s">
        <v>177</v>
      </c>
      <c r="H105" s="219">
        <v>2320</v>
      </c>
      <c r="I105" s="220"/>
      <c r="J105" s="220"/>
      <c r="K105" s="221">
        <f>ROUND(P105*H105,2)</f>
        <v>0</v>
      </c>
      <c r="L105" s="217" t="s">
        <v>164</v>
      </c>
      <c r="M105" s="45"/>
      <c r="N105" s="222" t="s">
        <v>20</v>
      </c>
      <c r="O105" s="223" t="s">
        <v>45</v>
      </c>
      <c r="P105" s="224">
        <f>I105+J105</f>
        <v>0</v>
      </c>
      <c r="Q105" s="224">
        <f>ROUND(I105*H105,2)</f>
        <v>0</v>
      </c>
      <c r="R105" s="224">
        <f>ROUND(J105*H105,2)</f>
        <v>0</v>
      </c>
      <c r="S105" s="85"/>
      <c r="T105" s="225">
        <f>S105*H105</f>
        <v>0</v>
      </c>
      <c r="U105" s="225">
        <v>0</v>
      </c>
      <c r="V105" s="225">
        <f>U105*H105</f>
        <v>0</v>
      </c>
      <c r="W105" s="225">
        <v>0</v>
      </c>
      <c r="X105" s="226">
        <f>W105*H105</f>
        <v>0</v>
      </c>
      <c r="Y105" s="39"/>
      <c r="Z105" s="39"/>
      <c r="AA105" s="39"/>
      <c r="AB105" s="39"/>
      <c r="AC105" s="39"/>
      <c r="AD105" s="39"/>
      <c r="AE105" s="39"/>
      <c r="AR105" s="227" t="s">
        <v>165</v>
      </c>
      <c r="AT105" s="227" t="s">
        <v>160</v>
      </c>
      <c r="AU105" s="227" t="s">
        <v>83</v>
      </c>
      <c r="AY105" s="18" t="s">
        <v>159</v>
      </c>
      <c r="BE105" s="228">
        <f>IF(O105="základní",K105,0)</f>
        <v>0</v>
      </c>
      <c r="BF105" s="228">
        <f>IF(O105="snížená",K105,0)</f>
        <v>0</v>
      </c>
      <c r="BG105" s="228">
        <f>IF(O105="zákl. přenesená",K105,0)</f>
        <v>0</v>
      </c>
      <c r="BH105" s="228">
        <f>IF(O105="sníž. přenesená",K105,0)</f>
        <v>0</v>
      </c>
      <c r="BI105" s="228">
        <f>IF(O105="nulová",K105,0)</f>
        <v>0</v>
      </c>
      <c r="BJ105" s="18" t="s">
        <v>83</v>
      </c>
      <c r="BK105" s="228">
        <f>ROUND(P105*H105,2)</f>
        <v>0</v>
      </c>
      <c r="BL105" s="18" t="s">
        <v>165</v>
      </c>
      <c r="BM105" s="227" t="s">
        <v>191</v>
      </c>
    </row>
    <row r="106" s="2" customFormat="1">
      <c r="A106" s="39"/>
      <c r="B106" s="40"/>
      <c r="C106" s="41"/>
      <c r="D106" s="229" t="s">
        <v>167</v>
      </c>
      <c r="E106" s="41"/>
      <c r="F106" s="230" t="s">
        <v>192</v>
      </c>
      <c r="G106" s="41"/>
      <c r="H106" s="41"/>
      <c r="I106" s="231"/>
      <c r="J106" s="231"/>
      <c r="K106" s="41"/>
      <c r="L106" s="41"/>
      <c r="M106" s="45"/>
      <c r="N106" s="232"/>
      <c r="O106" s="233"/>
      <c r="P106" s="85"/>
      <c r="Q106" s="85"/>
      <c r="R106" s="85"/>
      <c r="S106" s="85"/>
      <c r="T106" s="85"/>
      <c r="U106" s="85"/>
      <c r="V106" s="85"/>
      <c r="W106" s="85"/>
      <c r="X106" s="86"/>
      <c r="Y106" s="39"/>
      <c r="Z106" s="39"/>
      <c r="AA106" s="39"/>
      <c r="AB106" s="39"/>
      <c r="AC106" s="39"/>
      <c r="AD106" s="39"/>
      <c r="AE106" s="39"/>
      <c r="AT106" s="18" t="s">
        <v>167</v>
      </c>
      <c r="AU106" s="18" t="s">
        <v>83</v>
      </c>
    </row>
    <row r="107" s="2" customFormat="1">
      <c r="A107" s="39"/>
      <c r="B107" s="40"/>
      <c r="C107" s="41"/>
      <c r="D107" s="234" t="s">
        <v>169</v>
      </c>
      <c r="E107" s="41"/>
      <c r="F107" s="235" t="s">
        <v>193</v>
      </c>
      <c r="G107" s="41"/>
      <c r="H107" s="41"/>
      <c r="I107" s="231"/>
      <c r="J107" s="231"/>
      <c r="K107" s="41"/>
      <c r="L107" s="41"/>
      <c r="M107" s="45"/>
      <c r="N107" s="232"/>
      <c r="O107" s="233"/>
      <c r="P107" s="85"/>
      <c r="Q107" s="85"/>
      <c r="R107" s="85"/>
      <c r="S107" s="85"/>
      <c r="T107" s="85"/>
      <c r="U107" s="85"/>
      <c r="V107" s="85"/>
      <c r="W107" s="85"/>
      <c r="X107" s="86"/>
      <c r="Y107" s="39"/>
      <c r="Z107" s="39"/>
      <c r="AA107" s="39"/>
      <c r="AB107" s="39"/>
      <c r="AC107" s="39"/>
      <c r="AD107" s="39"/>
      <c r="AE107" s="39"/>
      <c r="AT107" s="18" t="s">
        <v>169</v>
      </c>
      <c r="AU107" s="18" t="s">
        <v>83</v>
      </c>
    </row>
    <row r="108" s="2" customFormat="1" ht="24.15" customHeight="1">
      <c r="A108" s="39"/>
      <c r="B108" s="40"/>
      <c r="C108" s="258" t="s">
        <v>194</v>
      </c>
      <c r="D108" s="258" t="s">
        <v>195</v>
      </c>
      <c r="E108" s="259" t="s">
        <v>196</v>
      </c>
      <c r="F108" s="260" t="s">
        <v>197</v>
      </c>
      <c r="G108" s="261" t="s">
        <v>198</v>
      </c>
      <c r="H108" s="262">
        <v>174</v>
      </c>
      <c r="I108" s="263"/>
      <c r="J108" s="264"/>
      <c r="K108" s="265">
        <f>ROUND(P108*H108,2)</f>
        <v>0</v>
      </c>
      <c r="L108" s="260" t="s">
        <v>164</v>
      </c>
      <c r="M108" s="266"/>
      <c r="N108" s="267" t="s">
        <v>20</v>
      </c>
      <c r="O108" s="223" t="s">
        <v>45</v>
      </c>
      <c r="P108" s="224">
        <f>I108+J108</f>
        <v>0</v>
      </c>
      <c r="Q108" s="224">
        <f>ROUND(I108*H108,2)</f>
        <v>0</v>
      </c>
      <c r="R108" s="224">
        <f>ROUND(J108*H108,2)</f>
        <v>0</v>
      </c>
      <c r="S108" s="85"/>
      <c r="T108" s="225">
        <f>S108*H108</f>
        <v>0</v>
      </c>
      <c r="U108" s="225">
        <v>0.001</v>
      </c>
      <c r="V108" s="225">
        <f>U108*H108</f>
        <v>0.17400000000000002</v>
      </c>
      <c r="W108" s="225">
        <v>0</v>
      </c>
      <c r="X108" s="226">
        <f>W108*H108</f>
        <v>0</v>
      </c>
      <c r="Y108" s="39"/>
      <c r="Z108" s="39"/>
      <c r="AA108" s="39"/>
      <c r="AB108" s="39"/>
      <c r="AC108" s="39"/>
      <c r="AD108" s="39"/>
      <c r="AE108" s="39"/>
      <c r="AR108" s="227" t="s">
        <v>199</v>
      </c>
      <c r="AT108" s="227" t="s">
        <v>195</v>
      </c>
      <c r="AU108" s="227" t="s">
        <v>83</v>
      </c>
      <c r="AY108" s="18" t="s">
        <v>159</v>
      </c>
      <c r="BE108" s="228">
        <f>IF(O108="základní",K108,0)</f>
        <v>0</v>
      </c>
      <c r="BF108" s="228">
        <f>IF(O108="snížená",K108,0)</f>
        <v>0</v>
      </c>
      <c r="BG108" s="228">
        <f>IF(O108="zákl. přenesená",K108,0)</f>
        <v>0</v>
      </c>
      <c r="BH108" s="228">
        <f>IF(O108="sníž. přenesená",K108,0)</f>
        <v>0</v>
      </c>
      <c r="BI108" s="228">
        <f>IF(O108="nulová",K108,0)</f>
        <v>0</v>
      </c>
      <c r="BJ108" s="18" t="s">
        <v>83</v>
      </c>
      <c r="BK108" s="228">
        <f>ROUND(P108*H108,2)</f>
        <v>0</v>
      </c>
      <c r="BL108" s="18" t="s">
        <v>165</v>
      </c>
      <c r="BM108" s="227" t="s">
        <v>200</v>
      </c>
    </row>
    <row r="109" s="2" customFormat="1">
      <c r="A109" s="39"/>
      <c r="B109" s="40"/>
      <c r="C109" s="41"/>
      <c r="D109" s="229" t="s">
        <v>167</v>
      </c>
      <c r="E109" s="41"/>
      <c r="F109" s="230" t="s">
        <v>197</v>
      </c>
      <c r="G109" s="41"/>
      <c r="H109" s="41"/>
      <c r="I109" s="231"/>
      <c r="J109" s="231"/>
      <c r="K109" s="41"/>
      <c r="L109" s="41"/>
      <c r="M109" s="45"/>
      <c r="N109" s="232"/>
      <c r="O109" s="233"/>
      <c r="P109" s="85"/>
      <c r="Q109" s="85"/>
      <c r="R109" s="85"/>
      <c r="S109" s="85"/>
      <c r="T109" s="85"/>
      <c r="U109" s="85"/>
      <c r="V109" s="85"/>
      <c r="W109" s="85"/>
      <c r="X109" s="86"/>
      <c r="Y109" s="39"/>
      <c r="Z109" s="39"/>
      <c r="AA109" s="39"/>
      <c r="AB109" s="39"/>
      <c r="AC109" s="39"/>
      <c r="AD109" s="39"/>
      <c r="AE109" s="39"/>
      <c r="AT109" s="18" t="s">
        <v>167</v>
      </c>
      <c r="AU109" s="18" t="s">
        <v>83</v>
      </c>
    </row>
    <row r="110" s="13" customFormat="1">
      <c r="A110" s="13"/>
      <c r="B110" s="236"/>
      <c r="C110" s="237"/>
      <c r="D110" s="229" t="s">
        <v>171</v>
      </c>
      <c r="E110" s="238" t="s">
        <v>20</v>
      </c>
      <c r="F110" s="239" t="s">
        <v>456</v>
      </c>
      <c r="G110" s="237"/>
      <c r="H110" s="240">
        <v>104.40000000000001</v>
      </c>
      <c r="I110" s="241"/>
      <c r="J110" s="241"/>
      <c r="K110" s="237"/>
      <c r="L110" s="237"/>
      <c r="M110" s="242"/>
      <c r="N110" s="243"/>
      <c r="O110" s="244"/>
      <c r="P110" s="244"/>
      <c r="Q110" s="244"/>
      <c r="R110" s="244"/>
      <c r="S110" s="244"/>
      <c r="T110" s="244"/>
      <c r="U110" s="244"/>
      <c r="V110" s="244"/>
      <c r="W110" s="244"/>
      <c r="X110" s="245"/>
      <c r="Y110" s="13"/>
      <c r="Z110" s="13"/>
      <c r="AA110" s="13"/>
      <c r="AB110" s="13"/>
      <c r="AC110" s="13"/>
      <c r="AD110" s="13"/>
      <c r="AE110" s="13"/>
      <c r="AT110" s="246" t="s">
        <v>171</v>
      </c>
      <c r="AU110" s="246" t="s">
        <v>83</v>
      </c>
      <c r="AV110" s="13" t="s">
        <v>85</v>
      </c>
      <c r="AW110" s="13" t="s">
        <v>5</v>
      </c>
      <c r="AX110" s="13" t="s">
        <v>76</v>
      </c>
      <c r="AY110" s="246" t="s">
        <v>159</v>
      </c>
    </row>
    <row r="111" s="13" customFormat="1">
      <c r="A111" s="13"/>
      <c r="B111" s="236"/>
      <c r="C111" s="237"/>
      <c r="D111" s="229" t="s">
        <v>171</v>
      </c>
      <c r="E111" s="238" t="s">
        <v>20</v>
      </c>
      <c r="F111" s="239" t="s">
        <v>457</v>
      </c>
      <c r="G111" s="237"/>
      <c r="H111" s="240">
        <v>69.599999999999994</v>
      </c>
      <c r="I111" s="241"/>
      <c r="J111" s="241"/>
      <c r="K111" s="237"/>
      <c r="L111" s="237"/>
      <c r="M111" s="242"/>
      <c r="N111" s="243"/>
      <c r="O111" s="244"/>
      <c r="P111" s="244"/>
      <c r="Q111" s="244"/>
      <c r="R111" s="244"/>
      <c r="S111" s="244"/>
      <c r="T111" s="244"/>
      <c r="U111" s="244"/>
      <c r="V111" s="244"/>
      <c r="W111" s="244"/>
      <c r="X111" s="245"/>
      <c r="Y111" s="13"/>
      <c r="Z111" s="13"/>
      <c r="AA111" s="13"/>
      <c r="AB111" s="13"/>
      <c r="AC111" s="13"/>
      <c r="AD111" s="13"/>
      <c r="AE111" s="13"/>
      <c r="AT111" s="246" t="s">
        <v>171</v>
      </c>
      <c r="AU111" s="246" t="s">
        <v>83</v>
      </c>
      <c r="AV111" s="13" t="s">
        <v>85</v>
      </c>
      <c r="AW111" s="13" t="s">
        <v>5</v>
      </c>
      <c r="AX111" s="13" t="s">
        <v>76</v>
      </c>
      <c r="AY111" s="246" t="s">
        <v>159</v>
      </c>
    </row>
    <row r="112" s="14" customFormat="1">
      <c r="A112" s="14"/>
      <c r="B112" s="247"/>
      <c r="C112" s="248"/>
      <c r="D112" s="229" t="s">
        <v>171</v>
      </c>
      <c r="E112" s="249" t="s">
        <v>20</v>
      </c>
      <c r="F112" s="250" t="s">
        <v>174</v>
      </c>
      <c r="G112" s="248"/>
      <c r="H112" s="251">
        <v>174</v>
      </c>
      <c r="I112" s="252"/>
      <c r="J112" s="252"/>
      <c r="K112" s="248"/>
      <c r="L112" s="248"/>
      <c r="M112" s="253"/>
      <c r="N112" s="254"/>
      <c r="O112" s="255"/>
      <c r="P112" s="255"/>
      <c r="Q112" s="255"/>
      <c r="R112" s="255"/>
      <c r="S112" s="255"/>
      <c r="T112" s="255"/>
      <c r="U112" s="255"/>
      <c r="V112" s="255"/>
      <c r="W112" s="255"/>
      <c r="X112" s="256"/>
      <c r="Y112" s="14"/>
      <c r="Z112" s="14"/>
      <c r="AA112" s="14"/>
      <c r="AB112" s="14"/>
      <c r="AC112" s="14"/>
      <c r="AD112" s="14"/>
      <c r="AE112" s="14"/>
      <c r="AT112" s="257" t="s">
        <v>171</v>
      </c>
      <c r="AU112" s="257" t="s">
        <v>83</v>
      </c>
      <c r="AV112" s="14" t="s">
        <v>165</v>
      </c>
      <c r="AW112" s="14" t="s">
        <v>5</v>
      </c>
      <c r="AX112" s="14" t="s">
        <v>83</v>
      </c>
      <c r="AY112" s="257" t="s">
        <v>159</v>
      </c>
    </row>
    <row r="113" s="12" customFormat="1" ht="22.8" customHeight="1">
      <c r="A113" s="12"/>
      <c r="B113" s="200"/>
      <c r="C113" s="201"/>
      <c r="D113" s="202" t="s">
        <v>75</v>
      </c>
      <c r="E113" s="268" t="s">
        <v>83</v>
      </c>
      <c r="F113" s="268" t="s">
        <v>209</v>
      </c>
      <c r="G113" s="201"/>
      <c r="H113" s="201"/>
      <c r="I113" s="204"/>
      <c r="J113" s="204"/>
      <c r="K113" s="269">
        <f>BK113</f>
        <v>0</v>
      </c>
      <c r="L113" s="201"/>
      <c r="M113" s="206"/>
      <c r="N113" s="207"/>
      <c r="O113" s="208"/>
      <c r="P113" s="208"/>
      <c r="Q113" s="209">
        <f>SUM(Q114:Q146)</f>
        <v>0</v>
      </c>
      <c r="R113" s="209">
        <f>SUM(R114:R146)</f>
        <v>0</v>
      </c>
      <c r="S113" s="208"/>
      <c r="T113" s="210">
        <f>SUM(T114:T146)</f>
        <v>0</v>
      </c>
      <c r="U113" s="208"/>
      <c r="V113" s="210">
        <f>SUM(V114:V146)</f>
        <v>0</v>
      </c>
      <c r="W113" s="208"/>
      <c r="X113" s="211">
        <f>SUM(X114:X146)</f>
        <v>0</v>
      </c>
      <c r="Y113" s="12"/>
      <c r="Z113" s="12"/>
      <c r="AA113" s="12"/>
      <c r="AB113" s="12"/>
      <c r="AC113" s="12"/>
      <c r="AD113" s="12"/>
      <c r="AE113" s="12"/>
      <c r="AR113" s="212" t="s">
        <v>83</v>
      </c>
      <c r="AT113" s="213" t="s">
        <v>75</v>
      </c>
      <c r="AU113" s="213" t="s">
        <v>83</v>
      </c>
      <c r="AY113" s="212" t="s">
        <v>159</v>
      </c>
      <c r="BK113" s="214">
        <f>SUM(BK114:BK146)</f>
        <v>0</v>
      </c>
    </row>
    <row r="114" s="2" customFormat="1" ht="24.15" customHeight="1">
      <c r="A114" s="39"/>
      <c r="B114" s="40"/>
      <c r="C114" s="215" t="s">
        <v>203</v>
      </c>
      <c r="D114" s="215" t="s">
        <v>160</v>
      </c>
      <c r="E114" s="216" t="s">
        <v>211</v>
      </c>
      <c r="F114" s="217" t="s">
        <v>212</v>
      </c>
      <c r="G114" s="218" t="s">
        <v>177</v>
      </c>
      <c r="H114" s="219">
        <v>625.39999999999998</v>
      </c>
      <c r="I114" s="220"/>
      <c r="J114" s="220"/>
      <c r="K114" s="221">
        <f>ROUND(P114*H114,2)</f>
        <v>0</v>
      </c>
      <c r="L114" s="217" t="s">
        <v>164</v>
      </c>
      <c r="M114" s="45"/>
      <c r="N114" s="222" t="s">
        <v>20</v>
      </c>
      <c r="O114" s="223" t="s">
        <v>45</v>
      </c>
      <c r="P114" s="224">
        <f>I114+J114</f>
        <v>0</v>
      </c>
      <c r="Q114" s="224">
        <f>ROUND(I114*H114,2)</f>
        <v>0</v>
      </c>
      <c r="R114" s="224">
        <f>ROUND(J114*H114,2)</f>
        <v>0</v>
      </c>
      <c r="S114" s="85"/>
      <c r="T114" s="225">
        <f>S114*H114</f>
        <v>0</v>
      </c>
      <c r="U114" s="225">
        <v>0</v>
      </c>
      <c r="V114" s="225">
        <f>U114*H114</f>
        <v>0</v>
      </c>
      <c r="W114" s="225">
        <v>0</v>
      </c>
      <c r="X114" s="226">
        <f>W114*H114</f>
        <v>0</v>
      </c>
      <c r="Y114" s="39"/>
      <c r="Z114" s="39"/>
      <c r="AA114" s="39"/>
      <c r="AB114" s="39"/>
      <c r="AC114" s="39"/>
      <c r="AD114" s="39"/>
      <c r="AE114" s="39"/>
      <c r="AR114" s="227" t="s">
        <v>165</v>
      </c>
      <c r="AT114" s="227" t="s">
        <v>160</v>
      </c>
      <c r="AU114" s="227" t="s">
        <v>85</v>
      </c>
      <c r="AY114" s="18" t="s">
        <v>159</v>
      </c>
      <c r="BE114" s="228">
        <f>IF(O114="základní",K114,0)</f>
        <v>0</v>
      </c>
      <c r="BF114" s="228">
        <f>IF(O114="snížená",K114,0)</f>
        <v>0</v>
      </c>
      <c r="BG114" s="228">
        <f>IF(O114="zákl. přenesená",K114,0)</f>
        <v>0</v>
      </c>
      <c r="BH114" s="228">
        <f>IF(O114="sníž. přenesená",K114,0)</f>
        <v>0</v>
      </c>
      <c r="BI114" s="228">
        <f>IF(O114="nulová",K114,0)</f>
        <v>0</v>
      </c>
      <c r="BJ114" s="18" t="s">
        <v>83</v>
      </c>
      <c r="BK114" s="228">
        <f>ROUND(P114*H114,2)</f>
        <v>0</v>
      </c>
      <c r="BL114" s="18" t="s">
        <v>165</v>
      </c>
      <c r="BM114" s="227" t="s">
        <v>458</v>
      </c>
    </row>
    <row r="115" s="2" customFormat="1">
      <c r="A115" s="39"/>
      <c r="B115" s="40"/>
      <c r="C115" s="41"/>
      <c r="D115" s="229" t="s">
        <v>167</v>
      </c>
      <c r="E115" s="41"/>
      <c r="F115" s="230" t="s">
        <v>214</v>
      </c>
      <c r="G115" s="41"/>
      <c r="H115" s="41"/>
      <c r="I115" s="231"/>
      <c r="J115" s="231"/>
      <c r="K115" s="41"/>
      <c r="L115" s="41"/>
      <c r="M115" s="45"/>
      <c r="N115" s="232"/>
      <c r="O115" s="233"/>
      <c r="P115" s="85"/>
      <c r="Q115" s="85"/>
      <c r="R115" s="85"/>
      <c r="S115" s="85"/>
      <c r="T115" s="85"/>
      <c r="U115" s="85"/>
      <c r="V115" s="85"/>
      <c r="W115" s="85"/>
      <c r="X115" s="86"/>
      <c r="Y115" s="39"/>
      <c r="Z115" s="39"/>
      <c r="AA115" s="39"/>
      <c r="AB115" s="39"/>
      <c r="AC115" s="39"/>
      <c r="AD115" s="39"/>
      <c r="AE115" s="39"/>
      <c r="AT115" s="18" t="s">
        <v>167</v>
      </c>
      <c r="AU115" s="18" t="s">
        <v>85</v>
      </c>
    </row>
    <row r="116" s="2" customFormat="1">
      <c r="A116" s="39"/>
      <c r="B116" s="40"/>
      <c r="C116" s="41"/>
      <c r="D116" s="234" t="s">
        <v>169</v>
      </c>
      <c r="E116" s="41"/>
      <c r="F116" s="235" t="s">
        <v>215</v>
      </c>
      <c r="G116" s="41"/>
      <c r="H116" s="41"/>
      <c r="I116" s="231"/>
      <c r="J116" s="231"/>
      <c r="K116" s="41"/>
      <c r="L116" s="41"/>
      <c r="M116" s="45"/>
      <c r="N116" s="232"/>
      <c r="O116" s="233"/>
      <c r="P116" s="85"/>
      <c r="Q116" s="85"/>
      <c r="R116" s="85"/>
      <c r="S116" s="85"/>
      <c r="T116" s="85"/>
      <c r="U116" s="85"/>
      <c r="V116" s="85"/>
      <c r="W116" s="85"/>
      <c r="X116" s="86"/>
      <c r="Y116" s="39"/>
      <c r="Z116" s="39"/>
      <c r="AA116" s="39"/>
      <c r="AB116" s="39"/>
      <c r="AC116" s="39"/>
      <c r="AD116" s="39"/>
      <c r="AE116" s="39"/>
      <c r="AT116" s="18" t="s">
        <v>169</v>
      </c>
      <c r="AU116" s="18" t="s">
        <v>85</v>
      </c>
    </row>
    <row r="117" s="13" customFormat="1">
      <c r="A117" s="13"/>
      <c r="B117" s="236"/>
      <c r="C117" s="237"/>
      <c r="D117" s="229" t="s">
        <v>171</v>
      </c>
      <c r="E117" s="238" t="s">
        <v>20</v>
      </c>
      <c r="F117" s="239" t="s">
        <v>459</v>
      </c>
      <c r="G117" s="237"/>
      <c r="H117" s="240">
        <v>468</v>
      </c>
      <c r="I117" s="241"/>
      <c r="J117" s="241"/>
      <c r="K117" s="237"/>
      <c r="L117" s="237"/>
      <c r="M117" s="242"/>
      <c r="N117" s="243"/>
      <c r="O117" s="244"/>
      <c r="P117" s="244"/>
      <c r="Q117" s="244"/>
      <c r="R117" s="244"/>
      <c r="S117" s="244"/>
      <c r="T117" s="244"/>
      <c r="U117" s="244"/>
      <c r="V117" s="244"/>
      <c r="W117" s="244"/>
      <c r="X117" s="245"/>
      <c r="Y117" s="13"/>
      <c r="Z117" s="13"/>
      <c r="AA117" s="13"/>
      <c r="AB117" s="13"/>
      <c r="AC117" s="13"/>
      <c r="AD117" s="13"/>
      <c r="AE117" s="13"/>
      <c r="AT117" s="246" t="s">
        <v>171</v>
      </c>
      <c r="AU117" s="246" t="s">
        <v>85</v>
      </c>
      <c r="AV117" s="13" t="s">
        <v>85</v>
      </c>
      <c r="AW117" s="13" t="s">
        <v>5</v>
      </c>
      <c r="AX117" s="13" t="s">
        <v>76</v>
      </c>
      <c r="AY117" s="246" t="s">
        <v>159</v>
      </c>
    </row>
    <row r="118" s="13" customFormat="1">
      <c r="A118" s="13"/>
      <c r="B118" s="236"/>
      <c r="C118" s="237"/>
      <c r="D118" s="229" t="s">
        <v>171</v>
      </c>
      <c r="E118" s="238" t="s">
        <v>20</v>
      </c>
      <c r="F118" s="239" t="s">
        <v>460</v>
      </c>
      <c r="G118" s="237"/>
      <c r="H118" s="240">
        <v>157.40000000000001</v>
      </c>
      <c r="I118" s="241"/>
      <c r="J118" s="241"/>
      <c r="K118" s="237"/>
      <c r="L118" s="237"/>
      <c r="M118" s="242"/>
      <c r="N118" s="243"/>
      <c r="O118" s="244"/>
      <c r="P118" s="244"/>
      <c r="Q118" s="244"/>
      <c r="R118" s="244"/>
      <c r="S118" s="244"/>
      <c r="T118" s="244"/>
      <c r="U118" s="244"/>
      <c r="V118" s="244"/>
      <c r="W118" s="244"/>
      <c r="X118" s="245"/>
      <c r="Y118" s="13"/>
      <c r="Z118" s="13"/>
      <c r="AA118" s="13"/>
      <c r="AB118" s="13"/>
      <c r="AC118" s="13"/>
      <c r="AD118" s="13"/>
      <c r="AE118" s="13"/>
      <c r="AT118" s="246" t="s">
        <v>171</v>
      </c>
      <c r="AU118" s="246" t="s">
        <v>85</v>
      </c>
      <c r="AV118" s="13" t="s">
        <v>85</v>
      </c>
      <c r="AW118" s="13" t="s">
        <v>5</v>
      </c>
      <c r="AX118" s="13" t="s">
        <v>76</v>
      </c>
      <c r="AY118" s="246" t="s">
        <v>159</v>
      </c>
    </row>
    <row r="119" s="14" customFormat="1">
      <c r="A119" s="14"/>
      <c r="B119" s="247"/>
      <c r="C119" s="248"/>
      <c r="D119" s="229" t="s">
        <v>171</v>
      </c>
      <c r="E119" s="249" t="s">
        <v>20</v>
      </c>
      <c r="F119" s="250" t="s">
        <v>174</v>
      </c>
      <c r="G119" s="248"/>
      <c r="H119" s="251">
        <v>625.39999999999998</v>
      </c>
      <c r="I119" s="252"/>
      <c r="J119" s="252"/>
      <c r="K119" s="248"/>
      <c r="L119" s="248"/>
      <c r="M119" s="253"/>
      <c r="N119" s="254"/>
      <c r="O119" s="255"/>
      <c r="P119" s="255"/>
      <c r="Q119" s="255"/>
      <c r="R119" s="255"/>
      <c r="S119" s="255"/>
      <c r="T119" s="255"/>
      <c r="U119" s="255"/>
      <c r="V119" s="255"/>
      <c r="W119" s="255"/>
      <c r="X119" s="256"/>
      <c r="Y119" s="14"/>
      <c r="Z119" s="14"/>
      <c r="AA119" s="14"/>
      <c r="AB119" s="14"/>
      <c r="AC119" s="14"/>
      <c r="AD119" s="14"/>
      <c r="AE119" s="14"/>
      <c r="AT119" s="257" t="s">
        <v>171</v>
      </c>
      <c r="AU119" s="257" t="s">
        <v>85</v>
      </c>
      <c r="AV119" s="14" t="s">
        <v>165</v>
      </c>
      <c r="AW119" s="14" t="s">
        <v>5</v>
      </c>
      <c r="AX119" s="14" t="s">
        <v>83</v>
      </c>
      <c r="AY119" s="257" t="s">
        <v>159</v>
      </c>
    </row>
    <row r="120" s="2" customFormat="1" ht="33" customHeight="1">
      <c r="A120" s="39"/>
      <c r="B120" s="40"/>
      <c r="C120" s="215" t="s">
        <v>210</v>
      </c>
      <c r="D120" s="215" t="s">
        <v>160</v>
      </c>
      <c r="E120" s="216" t="s">
        <v>219</v>
      </c>
      <c r="F120" s="217" t="s">
        <v>220</v>
      </c>
      <c r="G120" s="218" t="s">
        <v>163</v>
      </c>
      <c r="H120" s="219">
        <v>1590</v>
      </c>
      <c r="I120" s="220"/>
      <c r="J120" s="220"/>
      <c r="K120" s="221">
        <f>ROUND(P120*H120,2)</f>
        <v>0</v>
      </c>
      <c r="L120" s="217" t="s">
        <v>164</v>
      </c>
      <c r="M120" s="45"/>
      <c r="N120" s="222" t="s">
        <v>20</v>
      </c>
      <c r="O120" s="223" t="s">
        <v>45</v>
      </c>
      <c r="P120" s="224">
        <f>I120+J120</f>
        <v>0</v>
      </c>
      <c r="Q120" s="224">
        <f>ROUND(I120*H120,2)</f>
        <v>0</v>
      </c>
      <c r="R120" s="224">
        <f>ROUND(J120*H120,2)</f>
        <v>0</v>
      </c>
      <c r="S120" s="85"/>
      <c r="T120" s="225">
        <f>S120*H120</f>
        <v>0</v>
      </c>
      <c r="U120" s="225">
        <v>0</v>
      </c>
      <c r="V120" s="225">
        <f>U120*H120</f>
        <v>0</v>
      </c>
      <c r="W120" s="225">
        <v>0</v>
      </c>
      <c r="X120" s="226">
        <f>W120*H120</f>
        <v>0</v>
      </c>
      <c r="Y120" s="39"/>
      <c r="Z120" s="39"/>
      <c r="AA120" s="39"/>
      <c r="AB120" s="39"/>
      <c r="AC120" s="39"/>
      <c r="AD120" s="39"/>
      <c r="AE120" s="39"/>
      <c r="AR120" s="227" t="s">
        <v>165</v>
      </c>
      <c r="AT120" s="227" t="s">
        <v>160</v>
      </c>
      <c r="AU120" s="227" t="s">
        <v>85</v>
      </c>
      <c r="AY120" s="18" t="s">
        <v>159</v>
      </c>
      <c r="BE120" s="228">
        <f>IF(O120="základní",K120,0)</f>
        <v>0</v>
      </c>
      <c r="BF120" s="228">
        <f>IF(O120="snížená",K120,0)</f>
        <v>0</v>
      </c>
      <c r="BG120" s="228">
        <f>IF(O120="zákl. přenesená",K120,0)</f>
        <v>0</v>
      </c>
      <c r="BH120" s="228">
        <f>IF(O120="sníž. přenesená",K120,0)</f>
        <v>0</v>
      </c>
      <c r="BI120" s="228">
        <f>IF(O120="nulová",K120,0)</f>
        <v>0</v>
      </c>
      <c r="BJ120" s="18" t="s">
        <v>83</v>
      </c>
      <c r="BK120" s="228">
        <f>ROUND(P120*H120,2)</f>
        <v>0</v>
      </c>
      <c r="BL120" s="18" t="s">
        <v>165</v>
      </c>
      <c r="BM120" s="227" t="s">
        <v>461</v>
      </c>
    </row>
    <row r="121" s="2" customFormat="1">
      <c r="A121" s="39"/>
      <c r="B121" s="40"/>
      <c r="C121" s="41"/>
      <c r="D121" s="229" t="s">
        <v>167</v>
      </c>
      <c r="E121" s="41"/>
      <c r="F121" s="230" t="s">
        <v>222</v>
      </c>
      <c r="G121" s="41"/>
      <c r="H121" s="41"/>
      <c r="I121" s="231"/>
      <c r="J121" s="231"/>
      <c r="K121" s="41"/>
      <c r="L121" s="41"/>
      <c r="M121" s="45"/>
      <c r="N121" s="232"/>
      <c r="O121" s="233"/>
      <c r="P121" s="85"/>
      <c r="Q121" s="85"/>
      <c r="R121" s="85"/>
      <c r="S121" s="85"/>
      <c r="T121" s="85"/>
      <c r="U121" s="85"/>
      <c r="V121" s="85"/>
      <c r="W121" s="85"/>
      <c r="X121" s="86"/>
      <c r="Y121" s="39"/>
      <c r="Z121" s="39"/>
      <c r="AA121" s="39"/>
      <c r="AB121" s="39"/>
      <c r="AC121" s="39"/>
      <c r="AD121" s="39"/>
      <c r="AE121" s="39"/>
      <c r="AT121" s="18" t="s">
        <v>167</v>
      </c>
      <c r="AU121" s="18" t="s">
        <v>85</v>
      </c>
    </row>
    <row r="122" s="2" customFormat="1">
      <c r="A122" s="39"/>
      <c r="B122" s="40"/>
      <c r="C122" s="41"/>
      <c r="D122" s="234" t="s">
        <v>169</v>
      </c>
      <c r="E122" s="41"/>
      <c r="F122" s="235" t="s">
        <v>223</v>
      </c>
      <c r="G122" s="41"/>
      <c r="H122" s="41"/>
      <c r="I122" s="231"/>
      <c r="J122" s="231"/>
      <c r="K122" s="41"/>
      <c r="L122" s="41"/>
      <c r="M122" s="45"/>
      <c r="N122" s="232"/>
      <c r="O122" s="233"/>
      <c r="P122" s="85"/>
      <c r="Q122" s="85"/>
      <c r="R122" s="85"/>
      <c r="S122" s="85"/>
      <c r="T122" s="85"/>
      <c r="U122" s="85"/>
      <c r="V122" s="85"/>
      <c r="W122" s="85"/>
      <c r="X122" s="86"/>
      <c r="Y122" s="39"/>
      <c r="Z122" s="39"/>
      <c r="AA122" s="39"/>
      <c r="AB122" s="39"/>
      <c r="AC122" s="39"/>
      <c r="AD122" s="39"/>
      <c r="AE122" s="39"/>
      <c r="AT122" s="18" t="s">
        <v>169</v>
      </c>
      <c r="AU122" s="18" t="s">
        <v>85</v>
      </c>
    </row>
    <row r="123" s="13" customFormat="1">
      <c r="A123" s="13"/>
      <c r="B123" s="236"/>
      <c r="C123" s="237"/>
      <c r="D123" s="229" t="s">
        <v>171</v>
      </c>
      <c r="E123" s="238" t="s">
        <v>20</v>
      </c>
      <c r="F123" s="239" t="s">
        <v>462</v>
      </c>
      <c r="G123" s="237"/>
      <c r="H123" s="240">
        <v>803</v>
      </c>
      <c r="I123" s="241"/>
      <c r="J123" s="241"/>
      <c r="K123" s="237"/>
      <c r="L123" s="237"/>
      <c r="M123" s="242"/>
      <c r="N123" s="243"/>
      <c r="O123" s="244"/>
      <c r="P123" s="244"/>
      <c r="Q123" s="244"/>
      <c r="R123" s="244"/>
      <c r="S123" s="244"/>
      <c r="T123" s="244"/>
      <c r="U123" s="244"/>
      <c r="V123" s="244"/>
      <c r="W123" s="244"/>
      <c r="X123" s="245"/>
      <c r="Y123" s="13"/>
      <c r="Z123" s="13"/>
      <c r="AA123" s="13"/>
      <c r="AB123" s="13"/>
      <c r="AC123" s="13"/>
      <c r="AD123" s="13"/>
      <c r="AE123" s="13"/>
      <c r="AT123" s="246" t="s">
        <v>171</v>
      </c>
      <c r="AU123" s="246" t="s">
        <v>85</v>
      </c>
      <c r="AV123" s="13" t="s">
        <v>85</v>
      </c>
      <c r="AW123" s="13" t="s">
        <v>5</v>
      </c>
      <c r="AX123" s="13" t="s">
        <v>76</v>
      </c>
      <c r="AY123" s="246" t="s">
        <v>159</v>
      </c>
    </row>
    <row r="124" s="13" customFormat="1">
      <c r="A124" s="13"/>
      <c r="B124" s="236"/>
      <c r="C124" s="237"/>
      <c r="D124" s="229" t="s">
        <v>171</v>
      </c>
      <c r="E124" s="238" t="s">
        <v>20</v>
      </c>
      <c r="F124" s="239" t="s">
        <v>463</v>
      </c>
      <c r="G124" s="237"/>
      <c r="H124" s="240">
        <v>787</v>
      </c>
      <c r="I124" s="241"/>
      <c r="J124" s="241"/>
      <c r="K124" s="237"/>
      <c r="L124" s="237"/>
      <c r="M124" s="242"/>
      <c r="N124" s="243"/>
      <c r="O124" s="244"/>
      <c r="P124" s="244"/>
      <c r="Q124" s="244"/>
      <c r="R124" s="244"/>
      <c r="S124" s="244"/>
      <c r="T124" s="244"/>
      <c r="U124" s="244"/>
      <c r="V124" s="244"/>
      <c r="W124" s="244"/>
      <c r="X124" s="245"/>
      <c r="Y124" s="13"/>
      <c r="Z124" s="13"/>
      <c r="AA124" s="13"/>
      <c r="AB124" s="13"/>
      <c r="AC124" s="13"/>
      <c r="AD124" s="13"/>
      <c r="AE124" s="13"/>
      <c r="AT124" s="246" t="s">
        <v>171</v>
      </c>
      <c r="AU124" s="246" t="s">
        <v>85</v>
      </c>
      <c r="AV124" s="13" t="s">
        <v>85</v>
      </c>
      <c r="AW124" s="13" t="s">
        <v>5</v>
      </c>
      <c r="AX124" s="13" t="s">
        <v>76</v>
      </c>
      <c r="AY124" s="246" t="s">
        <v>159</v>
      </c>
    </row>
    <row r="125" s="14" customFormat="1">
      <c r="A125" s="14"/>
      <c r="B125" s="247"/>
      <c r="C125" s="248"/>
      <c r="D125" s="229" t="s">
        <v>171</v>
      </c>
      <c r="E125" s="249" t="s">
        <v>20</v>
      </c>
      <c r="F125" s="250" t="s">
        <v>174</v>
      </c>
      <c r="G125" s="248"/>
      <c r="H125" s="251">
        <v>1590</v>
      </c>
      <c r="I125" s="252"/>
      <c r="J125" s="252"/>
      <c r="K125" s="248"/>
      <c r="L125" s="248"/>
      <c r="M125" s="253"/>
      <c r="N125" s="254"/>
      <c r="O125" s="255"/>
      <c r="P125" s="255"/>
      <c r="Q125" s="255"/>
      <c r="R125" s="255"/>
      <c r="S125" s="255"/>
      <c r="T125" s="255"/>
      <c r="U125" s="255"/>
      <c r="V125" s="255"/>
      <c r="W125" s="255"/>
      <c r="X125" s="256"/>
      <c r="Y125" s="14"/>
      <c r="Z125" s="14"/>
      <c r="AA125" s="14"/>
      <c r="AB125" s="14"/>
      <c r="AC125" s="14"/>
      <c r="AD125" s="14"/>
      <c r="AE125" s="14"/>
      <c r="AT125" s="257" t="s">
        <v>171</v>
      </c>
      <c r="AU125" s="257" t="s">
        <v>85</v>
      </c>
      <c r="AV125" s="14" t="s">
        <v>165</v>
      </c>
      <c r="AW125" s="14" t="s">
        <v>5</v>
      </c>
      <c r="AX125" s="14" t="s">
        <v>83</v>
      </c>
      <c r="AY125" s="257" t="s">
        <v>159</v>
      </c>
    </row>
    <row r="126" s="2" customFormat="1" ht="37.8" customHeight="1">
      <c r="A126" s="39"/>
      <c r="B126" s="40"/>
      <c r="C126" s="215" t="s">
        <v>199</v>
      </c>
      <c r="D126" s="215" t="s">
        <v>160</v>
      </c>
      <c r="E126" s="216" t="s">
        <v>227</v>
      </c>
      <c r="F126" s="217" t="s">
        <v>228</v>
      </c>
      <c r="G126" s="218" t="s">
        <v>163</v>
      </c>
      <c r="H126" s="219">
        <v>1255</v>
      </c>
      <c r="I126" s="220"/>
      <c r="J126" s="220"/>
      <c r="K126" s="221">
        <f>ROUND(P126*H126,2)</f>
        <v>0</v>
      </c>
      <c r="L126" s="217" t="s">
        <v>164</v>
      </c>
      <c r="M126" s="45"/>
      <c r="N126" s="222" t="s">
        <v>20</v>
      </c>
      <c r="O126" s="223" t="s">
        <v>45</v>
      </c>
      <c r="P126" s="224">
        <f>I126+J126</f>
        <v>0</v>
      </c>
      <c r="Q126" s="224">
        <f>ROUND(I126*H126,2)</f>
        <v>0</v>
      </c>
      <c r="R126" s="224">
        <f>ROUND(J126*H126,2)</f>
        <v>0</v>
      </c>
      <c r="S126" s="85"/>
      <c r="T126" s="225">
        <f>S126*H126</f>
        <v>0</v>
      </c>
      <c r="U126" s="225">
        <v>0</v>
      </c>
      <c r="V126" s="225">
        <f>U126*H126</f>
        <v>0</v>
      </c>
      <c r="W126" s="225">
        <v>0</v>
      </c>
      <c r="X126" s="226">
        <f>W126*H126</f>
        <v>0</v>
      </c>
      <c r="Y126" s="39"/>
      <c r="Z126" s="39"/>
      <c r="AA126" s="39"/>
      <c r="AB126" s="39"/>
      <c r="AC126" s="39"/>
      <c r="AD126" s="39"/>
      <c r="AE126" s="39"/>
      <c r="AR126" s="227" t="s">
        <v>165</v>
      </c>
      <c r="AT126" s="227" t="s">
        <v>160</v>
      </c>
      <c r="AU126" s="227" t="s">
        <v>85</v>
      </c>
      <c r="AY126" s="18" t="s">
        <v>159</v>
      </c>
      <c r="BE126" s="228">
        <f>IF(O126="základní",K126,0)</f>
        <v>0</v>
      </c>
      <c r="BF126" s="228">
        <f>IF(O126="snížená",K126,0)</f>
        <v>0</v>
      </c>
      <c r="BG126" s="228">
        <f>IF(O126="zákl. přenesená",K126,0)</f>
        <v>0</v>
      </c>
      <c r="BH126" s="228">
        <f>IF(O126="sníž. přenesená",K126,0)</f>
        <v>0</v>
      </c>
      <c r="BI126" s="228">
        <f>IF(O126="nulová",K126,0)</f>
        <v>0</v>
      </c>
      <c r="BJ126" s="18" t="s">
        <v>83</v>
      </c>
      <c r="BK126" s="228">
        <f>ROUND(P126*H126,2)</f>
        <v>0</v>
      </c>
      <c r="BL126" s="18" t="s">
        <v>165</v>
      </c>
      <c r="BM126" s="227" t="s">
        <v>464</v>
      </c>
    </row>
    <row r="127" s="2" customFormat="1">
      <c r="A127" s="39"/>
      <c r="B127" s="40"/>
      <c r="C127" s="41"/>
      <c r="D127" s="229" t="s">
        <v>167</v>
      </c>
      <c r="E127" s="41"/>
      <c r="F127" s="230" t="s">
        <v>230</v>
      </c>
      <c r="G127" s="41"/>
      <c r="H127" s="41"/>
      <c r="I127" s="231"/>
      <c r="J127" s="231"/>
      <c r="K127" s="41"/>
      <c r="L127" s="41"/>
      <c r="M127" s="45"/>
      <c r="N127" s="232"/>
      <c r="O127" s="233"/>
      <c r="P127" s="85"/>
      <c r="Q127" s="85"/>
      <c r="R127" s="85"/>
      <c r="S127" s="85"/>
      <c r="T127" s="85"/>
      <c r="U127" s="85"/>
      <c r="V127" s="85"/>
      <c r="W127" s="85"/>
      <c r="X127" s="86"/>
      <c r="Y127" s="39"/>
      <c r="Z127" s="39"/>
      <c r="AA127" s="39"/>
      <c r="AB127" s="39"/>
      <c r="AC127" s="39"/>
      <c r="AD127" s="39"/>
      <c r="AE127" s="39"/>
      <c r="AT127" s="18" t="s">
        <v>167</v>
      </c>
      <c r="AU127" s="18" t="s">
        <v>85</v>
      </c>
    </row>
    <row r="128" s="2" customFormat="1">
      <c r="A128" s="39"/>
      <c r="B128" s="40"/>
      <c r="C128" s="41"/>
      <c r="D128" s="234" t="s">
        <v>169</v>
      </c>
      <c r="E128" s="41"/>
      <c r="F128" s="235" t="s">
        <v>231</v>
      </c>
      <c r="G128" s="41"/>
      <c r="H128" s="41"/>
      <c r="I128" s="231"/>
      <c r="J128" s="231"/>
      <c r="K128" s="41"/>
      <c r="L128" s="41"/>
      <c r="M128" s="45"/>
      <c r="N128" s="232"/>
      <c r="O128" s="233"/>
      <c r="P128" s="85"/>
      <c r="Q128" s="85"/>
      <c r="R128" s="85"/>
      <c r="S128" s="85"/>
      <c r="T128" s="85"/>
      <c r="U128" s="85"/>
      <c r="V128" s="85"/>
      <c r="W128" s="85"/>
      <c r="X128" s="86"/>
      <c r="Y128" s="39"/>
      <c r="Z128" s="39"/>
      <c r="AA128" s="39"/>
      <c r="AB128" s="39"/>
      <c r="AC128" s="39"/>
      <c r="AD128" s="39"/>
      <c r="AE128" s="39"/>
      <c r="AT128" s="18" t="s">
        <v>169</v>
      </c>
      <c r="AU128" s="18" t="s">
        <v>85</v>
      </c>
    </row>
    <row r="129" s="13" customFormat="1">
      <c r="A129" s="13"/>
      <c r="B129" s="236"/>
      <c r="C129" s="237"/>
      <c r="D129" s="229" t="s">
        <v>171</v>
      </c>
      <c r="E129" s="238" t="s">
        <v>20</v>
      </c>
      <c r="F129" s="239" t="s">
        <v>465</v>
      </c>
      <c r="G129" s="237"/>
      <c r="H129" s="240">
        <v>787</v>
      </c>
      <c r="I129" s="241"/>
      <c r="J129" s="241"/>
      <c r="K129" s="237"/>
      <c r="L129" s="237"/>
      <c r="M129" s="242"/>
      <c r="N129" s="243"/>
      <c r="O129" s="244"/>
      <c r="P129" s="244"/>
      <c r="Q129" s="244"/>
      <c r="R129" s="244"/>
      <c r="S129" s="244"/>
      <c r="T129" s="244"/>
      <c r="U129" s="244"/>
      <c r="V129" s="244"/>
      <c r="W129" s="244"/>
      <c r="X129" s="245"/>
      <c r="Y129" s="13"/>
      <c r="Z129" s="13"/>
      <c r="AA129" s="13"/>
      <c r="AB129" s="13"/>
      <c r="AC129" s="13"/>
      <c r="AD129" s="13"/>
      <c r="AE129" s="13"/>
      <c r="AT129" s="246" t="s">
        <v>171</v>
      </c>
      <c r="AU129" s="246" t="s">
        <v>85</v>
      </c>
      <c r="AV129" s="13" t="s">
        <v>85</v>
      </c>
      <c r="AW129" s="13" t="s">
        <v>5</v>
      </c>
      <c r="AX129" s="13" t="s">
        <v>76</v>
      </c>
      <c r="AY129" s="246" t="s">
        <v>159</v>
      </c>
    </row>
    <row r="130" s="13" customFormat="1">
      <c r="A130" s="13"/>
      <c r="B130" s="236"/>
      <c r="C130" s="237"/>
      <c r="D130" s="229" t="s">
        <v>171</v>
      </c>
      <c r="E130" s="238" t="s">
        <v>20</v>
      </c>
      <c r="F130" s="239" t="s">
        <v>466</v>
      </c>
      <c r="G130" s="237"/>
      <c r="H130" s="240">
        <v>468</v>
      </c>
      <c r="I130" s="241"/>
      <c r="J130" s="241"/>
      <c r="K130" s="237"/>
      <c r="L130" s="237"/>
      <c r="M130" s="242"/>
      <c r="N130" s="243"/>
      <c r="O130" s="244"/>
      <c r="P130" s="244"/>
      <c r="Q130" s="244"/>
      <c r="R130" s="244"/>
      <c r="S130" s="244"/>
      <c r="T130" s="244"/>
      <c r="U130" s="244"/>
      <c r="V130" s="244"/>
      <c r="W130" s="244"/>
      <c r="X130" s="245"/>
      <c r="Y130" s="13"/>
      <c r="Z130" s="13"/>
      <c r="AA130" s="13"/>
      <c r="AB130" s="13"/>
      <c r="AC130" s="13"/>
      <c r="AD130" s="13"/>
      <c r="AE130" s="13"/>
      <c r="AT130" s="246" t="s">
        <v>171</v>
      </c>
      <c r="AU130" s="246" t="s">
        <v>85</v>
      </c>
      <c r="AV130" s="13" t="s">
        <v>85</v>
      </c>
      <c r="AW130" s="13" t="s">
        <v>5</v>
      </c>
      <c r="AX130" s="13" t="s">
        <v>76</v>
      </c>
      <c r="AY130" s="246" t="s">
        <v>159</v>
      </c>
    </row>
    <row r="131" s="14" customFormat="1">
      <c r="A131" s="14"/>
      <c r="B131" s="247"/>
      <c r="C131" s="248"/>
      <c r="D131" s="229" t="s">
        <v>171</v>
      </c>
      <c r="E131" s="249" t="s">
        <v>20</v>
      </c>
      <c r="F131" s="250" t="s">
        <v>174</v>
      </c>
      <c r="G131" s="248"/>
      <c r="H131" s="251">
        <v>1255</v>
      </c>
      <c r="I131" s="252"/>
      <c r="J131" s="252"/>
      <c r="K131" s="248"/>
      <c r="L131" s="248"/>
      <c r="M131" s="253"/>
      <c r="N131" s="254"/>
      <c r="O131" s="255"/>
      <c r="P131" s="255"/>
      <c r="Q131" s="255"/>
      <c r="R131" s="255"/>
      <c r="S131" s="255"/>
      <c r="T131" s="255"/>
      <c r="U131" s="255"/>
      <c r="V131" s="255"/>
      <c r="W131" s="255"/>
      <c r="X131" s="256"/>
      <c r="Y131" s="14"/>
      <c r="Z131" s="14"/>
      <c r="AA131" s="14"/>
      <c r="AB131" s="14"/>
      <c r="AC131" s="14"/>
      <c r="AD131" s="14"/>
      <c r="AE131" s="14"/>
      <c r="AT131" s="257" t="s">
        <v>171</v>
      </c>
      <c r="AU131" s="257" t="s">
        <v>85</v>
      </c>
      <c r="AV131" s="14" t="s">
        <v>165</v>
      </c>
      <c r="AW131" s="14" t="s">
        <v>5</v>
      </c>
      <c r="AX131" s="14" t="s">
        <v>83</v>
      </c>
      <c r="AY131" s="257" t="s">
        <v>159</v>
      </c>
    </row>
    <row r="132" s="2" customFormat="1" ht="37.8" customHeight="1">
      <c r="A132" s="39"/>
      <c r="B132" s="40"/>
      <c r="C132" s="215" t="s">
        <v>226</v>
      </c>
      <c r="D132" s="215" t="s">
        <v>160</v>
      </c>
      <c r="E132" s="216" t="s">
        <v>467</v>
      </c>
      <c r="F132" s="217" t="s">
        <v>468</v>
      </c>
      <c r="G132" s="218" t="s">
        <v>163</v>
      </c>
      <c r="H132" s="219">
        <v>936</v>
      </c>
      <c r="I132" s="220"/>
      <c r="J132" s="220"/>
      <c r="K132" s="221">
        <f>ROUND(P132*H132,2)</f>
        <v>0</v>
      </c>
      <c r="L132" s="217" t="s">
        <v>164</v>
      </c>
      <c r="M132" s="45"/>
      <c r="N132" s="222" t="s">
        <v>20</v>
      </c>
      <c r="O132" s="223" t="s">
        <v>45</v>
      </c>
      <c r="P132" s="224">
        <f>I132+J132</f>
        <v>0</v>
      </c>
      <c r="Q132" s="224">
        <f>ROUND(I132*H132,2)</f>
        <v>0</v>
      </c>
      <c r="R132" s="224">
        <f>ROUND(J132*H132,2)</f>
        <v>0</v>
      </c>
      <c r="S132" s="85"/>
      <c r="T132" s="225">
        <f>S132*H132</f>
        <v>0</v>
      </c>
      <c r="U132" s="225">
        <v>0</v>
      </c>
      <c r="V132" s="225">
        <f>U132*H132</f>
        <v>0</v>
      </c>
      <c r="W132" s="225">
        <v>0</v>
      </c>
      <c r="X132" s="226">
        <f>W132*H132</f>
        <v>0</v>
      </c>
      <c r="Y132" s="39"/>
      <c r="Z132" s="39"/>
      <c r="AA132" s="39"/>
      <c r="AB132" s="39"/>
      <c r="AC132" s="39"/>
      <c r="AD132" s="39"/>
      <c r="AE132" s="39"/>
      <c r="AR132" s="227" t="s">
        <v>165</v>
      </c>
      <c r="AT132" s="227" t="s">
        <v>160</v>
      </c>
      <c r="AU132" s="227" t="s">
        <v>85</v>
      </c>
      <c r="AY132" s="18" t="s">
        <v>159</v>
      </c>
      <c r="BE132" s="228">
        <f>IF(O132="základní",K132,0)</f>
        <v>0</v>
      </c>
      <c r="BF132" s="228">
        <f>IF(O132="snížená",K132,0)</f>
        <v>0</v>
      </c>
      <c r="BG132" s="228">
        <f>IF(O132="zákl. přenesená",K132,0)</f>
        <v>0</v>
      </c>
      <c r="BH132" s="228">
        <f>IF(O132="sníž. přenesená",K132,0)</f>
        <v>0</v>
      </c>
      <c r="BI132" s="228">
        <f>IF(O132="nulová",K132,0)</f>
        <v>0</v>
      </c>
      <c r="BJ132" s="18" t="s">
        <v>83</v>
      </c>
      <c r="BK132" s="228">
        <f>ROUND(P132*H132,2)</f>
        <v>0</v>
      </c>
      <c r="BL132" s="18" t="s">
        <v>165</v>
      </c>
      <c r="BM132" s="227" t="s">
        <v>469</v>
      </c>
    </row>
    <row r="133" s="2" customFormat="1">
      <c r="A133" s="39"/>
      <c r="B133" s="40"/>
      <c r="C133" s="41"/>
      <c r="D133" s="229" t="s">
        <v>167</v>
      </c>
      <c r="E133" s="41"/>
      <c r="F133" s="230" t="s">
        <v>470</v>
      </c>
      <c r="G133" s="41"/>
      <c r="H133" s="41"/>
      <c r="I133" s="231"/>
      <c r="J133" s="231"/>
      <c r="K133" s="41"/>
      <c r="L133" s="41"/>
      <c r="M133" s="45"/>
      <c r="N133" s="232"/>
      <c r="O133" s="233"/>
      <c r="P133" s="85"/>
      <c r="Q133" s="85"/>
      <c r="R133" s="85"/>
      <c r="S133" s="85"/>
      <c r="T133" s="85"/>
      <c r="U133" s="85"/>
      <c r="V133" s="85"/>
      <c r="W133" s="85"/>
      <c r="X133" s="86"/>
      <c r="Y133" s="39"/>
      <c r="Z133" s="39"/>
      <c r="AA133" s="39"/>
      <c r="AB133" s="39"/>
      <c r="AC133" s="39"/>
      <c r="AD133" s="39"/>
      <c r="AE133" s="39"/>
      <c r="AT133" s="18" t="s">
        <v>167</v>
      </c>
      <c r="AU133" s="18" t="s">
        <v>85</v>
      </c>
    </row>
    <row r="134" s="2" customFormat="1">
      <c r="A134" s="39"/>
      <c r="B134" s="40"/>
      <c r="C134" s="41"/>
      <c r="D134" s="234" t="s">
        <v>169</v>
      </c>
      <c r="E134" s="41"/>
      <c r="F134" s="235" t="s">
        <v>471</v>
      </c>
      <c r="G134" s="41"/>
      <c r="H134" s="41"/>
      <c r="I134" s="231"/>
      <c r="J134" s="231"/>
      <c r="K134" s="41"/>
      <c r="L134" s="41"/>
      <c r="M134" s="45"/>
      <c r="N134" s="232"/>
      <c r="O134" s="233"/>
      <c r="P134" s="85"/>
      <c r="Q134" s="85"/>
      <c r="R134" s="85"/>
      <c r="S134" s="85"/>
      <c r="T134" s="85"/>
      <c r="U134" s="85"/>
      <c r="V134" s="85"/>
      <c r="W134" s="85"/>
      <c r="X134" s="86"/>
      <c r="Y134" s="39"/>
      <c r="Z134" s="39"/>
      <c r="AA134" s="39"/>
      <c r="AB134" s="39"/>
      <c r="AC134" s="39"/>
      <c r="AD134" s="39"/>
      <c r="AE134" s="39"/>
      <c r="AT134" s="18" t="s">
        <v>169</v>
      </c>
      <c r="AU134" s="18" t="s">
        <v>85</v>
      </c>
    </row>
    <row r="135" s="13" customFormat="1">
      <c r="A135" s="13"/>
      <c r="B135" s="236"/>
      <c r="C135" s="237"/>
      <c r="D135" s="229" t="s">
        <v>171</v>
      </c>
      <c r="E135" s="238" t="s">
        <v>20</v>
      </c>
      <c r="F135" s="239" t="s">
        <v>472</v>
      </c>
      <c r="G135" s="237"/>
      <c r="H135" s="240">
        <v>936</v>
      </c>
      <c r="I135" s="241"/>
      <c r="J135" s="241"/>
      <c r="K135" s="237"/>
      <c r="L135" s="237"/>
      <c r="M135" s="242"/>
      <c r="N135" s="243"/>
      <c r="O135" s="244"/>
      <c r="P135" s="244"/>
      <c r="Q135" s="244"/>
      <c r="R135" s="244"/>
      <c r="S135" s="244"/>
      <c r="T135" s="244"/>
      <c r="U135" s="244"/>
      <c r="V135" s="244"/>
      <c r="W135" s="244"/>
      <c r="X135" s="245"/>
      <c r="Y135" s="13"/>
      <c r="Z135" s="13"/>
      <c r="AA135" s="13"/>
      <c r="AB135" s="13"/>
      <c r="AC135" s="13"/>
      <c r="AD135" s="13"/>
      <c r="AE135" s="13"/>
      <c r="AT135" s="246" t="s">
        <v>171</v>
      </c>
      <c r="AU135" s="246" t="s">
        <v>85</v>
      </c>
      <c r="AV135" s="13" t="s">
        <v>85</v>
      </c>
      <c r="AW135" s="13" t="s">
        <v>5</v>
      </c>
      <c r="AX135" s="13" t="s">
        <v>76</v>
      </c>
      <c r="AY135" s="246" t="s">
        <v>159</v>
      </c>
    </row>
    <row r="136" s="14" customFormat="1">
      <c r="A136" s="14"/>
      <c r="B136" s="247"/>
      <c r="C136" s="248"/>
      <c r="D136" s="229" t="s">
        <v>171</v>
      </c>
      <c r="E136" s="249" t="s">
        <v>20</v>
      </c>
      <c r="F136" s="250" t="s">
        <v>174</v>
      </c>
      <c r="G136" s="248"/>
      <c r="H136" s="251">
        <v>936</v>
      </c>
      <c r="I136" s="252"/>
      <c r="J136" s="252"/>
      <c r="K136" s="248"/>
      <c r="L136" s="248"/>
      <c r="M136" s="253"/>
      <c r="N136" s="254"/>
      <c r="O136" s="255"/>
      <c r="P136" s="255"/>
      <c r="Q136" s="255"/>
      <c r="R136" s="255"/>
      <c r="S136" s="255"/>
      <c r="T136" s="255"/>
      <c r="U136" s="255"/>
      <c r="V136" s="255"/>
      <c r="W136" s="255"/>
      <c r="X136" s="256"/>
      <c r="Y136" s="14"/>
      <c r="Z136" s="14"/>
      <c r="AA136" s="14"/>
      <c r="AB136" s="14"/>
      <c r="AC136" s="14"/>
      <c r="AD136" s="14"/>
      <c r="AE136" s="14"/>
      <c r="AT136" s="257" t="s">
        <v>171</v>
      </c>
      <c r="AU136" s="257" t="s">
        <v>85</v>
      </c>
      <c r="AV136" s="14" t="s">
        <v>165</v>
      </c>
      <c r="AW136" s="14" t="s">
        <v>5</v>
      </c>
      <c r="AX136" s="14" t="s">
        <v>83</v>
      </c>
      <c r="AY136" s="257" t="s">
        <v>159</v>
      </c>
    </row>
    <row r="137" s="2" customFormat="1" ht="33" customHeight="1">
      <c r="A137" s="39"/>
      <c r="B137" s="40"/>
      <c r="C137" s="215" t="s">
        <v>233</v>
      </c>
      <c r="D137" s="215" t="s">
        <v>160</v>
      </c>
      <c r="E137" s="216" t="s">
        <v>241</v>
      </c>
      <c r="F137" s="217" t="s">
        <v>242</v>
      </c>
      <c r="G137" s="218" t="s">
        <v>177</v>
      </c>
      <c r="H137" s="219">
        <v>3148</v>
      </c>
      <c r="I137" s="220"/>
      <c r="J137" s="220"/>
      <c r="K137" s="221">
        <f>ROUND(P137*H137,2)</f>
        <v>0</v>
      </c>
      <c r="L137" s="217" t="s">
        <v>164</v>
      </c>
      <c r="M137" s="45"/>
      <c r="N137" s="222" t="s">
        <v>20</v>
      </c>
      <c r="O137" s="223" t="s">
        <v>45</v>
      </c>
      <c r="P137" s="224">
        <f>I137+J137</f>
        <v>0</v>
      </c>
      <c r="Q137" s="224">
        <f>ROUND(I137*H137,2)</f>
        <v>0</v>
      </c>
      <c r="R137" s="224">
        <f>ROUND(J137*H137,2)</f>
        <v>0</v>
      </c>
      <c r="S137" s="85"/>
      <c r="T137" s="225">
        <f>S137*H137</f>
        <v>0</v>
      </c>
      <c r="U137" s="225">
        <v>0</v>
      </c>
      <c r="V137" s="225">
        <f>U137*H137</f>
        <v>0</v>
      </c>
      <c r="W137" s="225">
        <v>0</v>
      </c>
      <c r="X137" s="226">
        <f>W137*H137</f>
        <v>0</v>
      </c>
      <c r="Y137" s="39"/>
      <c r="Z137" s="39"/>
      <c r="AA137" s="39"/>
      <c r="AB137" s="39"/>
      <c r="AC137" s="39"/>
      <c r="AD137" s="39"/>
      <c r="AE137" s="39"/>
      <c r="AR137" s="227" t="s">
        <v>165</v>
      </c>
      <c r="AT137" s="227" t="s">
        <v>160</v>
      </c>
      <c r="AU137" s="227" t="s">
        <v>85</v>
      </c>
      <c r="AY137" s="18" t="s">
        <v>159</v>
      </c>
      <c r="BE137" s="228">
        <f>IF(O137="základní",K137,0)</f>
        <v>0</v>
      </c>
      <c r="BF137" s="228">
        <f>IF(O137="snížená",K137,0)</f>
        <v>0</v>
      </c>
      <c r="BG137" s="228">
        <f>IF(O137="zákl. přenesená",K137,0)</f>
        <v>0</v>
      </c>
      <c r="BH137" s="228">
        <f>IF(O137="sníž. přenesená",K137,0)</f>
        <v>0</v>
      </c>
      <c r="BI137" s="228">
        <f>IF(O137="nulová",K137,0)</f>
        <v>0</v>
      </c>
      <c r="BJ137" s="18" t="s">
        <v>83</v>
      </c>
      <c r="BK137" s="228">
        <f>ROUND(P137*H137,2)</f>
        <v>0</v>
      </c>
      <c r="BL137" s="18" t="s">
        <v>165</v>
      </c>
      <c r="BM137" s="227" t="s">
        <v>473</v>
      </c>
    </row>
    <row r="138" s="2" customFormat="1">
      <c r="A138" s="39"/>
      <c r="B138" s="40"/>
      <c r="C138" s="41"/>
      <c r="D138" s="229" t="s">
        <v>167</v>
      </c>
      <c r="E138" s="41"/>
      <c r="F138" s="230" t="s">
        <v>244</v>
      </c>
      <c r="G138" s="41"/>
      <c r="H138" s="41"/>
      <c r="I138" s="231"/>
      <c r="J138" s="231"/>
      <c r="K138" s="41"/>
      <c r="L138" s="41"/>
      <c r="M138" s="45"/>
      <c r="N138" s="232"/>
      <c r="O138" s="233"/>
      <c r="P138" s="85"/>
      <c r="Q138" s="85"/>
      <c r="R138" s="85"/>
      <c r="S138" s="85"/>
      <c r="T138" s="85"/>
      <c r="U138" s="85"/>
      <c r="V138" s="85"/>
      <c r="W138" s="85"/>
      <c r="X138" s="86"/>
      <c r="Y138" s="39"/>
      <c r="Z138" s="39"/>
      <c r="AA138" s="39"/>
      <c r="AB138" s="39"/>
      <c r="AC138" s="39"/>
      <c r="AD138" s="39"/>
      <c r="AE138" s="39"/>
      <c r="AT138" s="18" t="s">
        <v>167</v>
      </c>
      <c r="AU138" s="18" t="s">
        <v>85</v>
      </c>
    </row>
    <row r="139" s="2" customFormat="1">
      <c r="A139" s="39"/>
      <c r="B139" s="40"/>
      <c r="C139" s="41"/>
      <c r="D139" s="234" t="s">
        <v>169</v>
      </c>
      <c r="E139" s="41"/>
      <c r="F139" s="235" t="s">
        <v>245</v>
      </c>
      <c r="G139" s="41"/>
      <c r="H139" s="41"/>
      <c r="I139" s="231"/>
      <c r="J139" s="231"/>
      <c r="K139" s="41"/>
      <c r="L139" s="41"/>
      <c r="M139" s="45"/>
      <c r="N139" s="232"/>
      <c r="O139" s="233"/>
      <c r="P139" s="85"/>
      <c r="Q139" s="85"/>
      <c r="R139" s="85"/>
      <c r="S139" s="85"/>
      <c r="T139" s="85"/>
      <c r="U139" s="85"/>
      <c r="V139" s="85"/>
      <c r="W139" s="85"/>
      <c r="X139" s="86"/>
      <c r="Y139" s="39"/>
      <c r="Z139" s="39"/>
      <c r="AA139" s="39"/>
      <c r="AB139" s="39"/>
      <c r="AC139" s="39"/>
      <c r="AD139" s="39"/>
      <c r="AE139" s="39"/>
      <c r="AT139" s="18" t="s">
        <v>169</v>
      </c>
      <c r="AU139" s="18" t="s">
        <v>85</v>
      </c>
    </row>
    <row r="140" s="13" customFormat="1">
      <c r="A140" s="13"/>
      <c r="B140" s="236"/>
      <c r="C140" s="237"/>
      <c r="D140" s="229" t="s">
        <v>171</v>
      </c>
      <c r="E140" s="238" t="s">
        <v>20</v>
      </c>
      <c r="F140" s="239" t="s">
        <v>474</v>
      </c>
      <c r="G140" s="237"/>
      <c r="H140" s="240">
        <v>1574</v>
      </c>
      <c r="I140" s="241"/>
      <c r="J140" s="241"/>
      <c r="K140" s="237"/>
      <c r="L140" s="237"/>
      <c r="M140" s="242"/>
      <c r="N140" s="243"/>
      <c r="O140" s="244"/>
      <c r="P140" s="244"/>
      <c r="Q140" s="244"/>
      <c r="R140" s="244"/>
      <c r="S140" s="244"/>
      <c r="T140" s="244"/>
      <c r="U140" s="244"/>
      <c r="V140" s="244"/>
      <c r="W140" s="244"/>
      <c r="X140" s="245"/>
      <c r="Y140" s="13"/>
      <c r="Z140" s="13"/>
      <c r="AA140" s="13"/>
      <c r="AB140" s="13"/>
      <c r="AC140" s="13"/>
      <c r="AD140" s="13"/>
      <c r="AE140" s="13"/>
      <c r="AT140" s="246" t="s">
        <v>171</v>
      </c>
      <c r="AU140" s="246" t="s">
        <v>85</v>
      </c>
      <c r="AV140" s="13" t="s">
        <v>85</v>
      </c>
      <c r="AW140" s="13" t="s">
        <v>5</v>
      </c>
      <c r="AX140" s="13" t="s">
        <v>76</v>
      </c>
      <c r="AY140" s="246" t="s">
        <v>159</v>
      </c>
    </row>
    <row r="141" s="13" customFormat="1">
      <c r="A141" s="13"/>
      <c r="B141" s="236"/>
      <c r="C141" s="237"/>
      <c r="D141" s="229" t="s">
        <v>171</v>
      </c>
      <c r="E141" s="238" t="s">
        <v>20</v>
      </c>
      <c r="F141" s="239" t="s">
        <v>474</v>
      </c>
      <c r="G141" s="237"/>
      <c r="H141" s="240">
        <v>1574</v>
      </c>
      <c r="I141" s="241"/>
      <c r="J141" s="241"/>
      <c r="K141" s="237"/>
      <c r="L141" s="237"/>
      <c r="M141" s="242"/>
      <c r="N141" s="243"/>
      <c r="O141" s="244"/>
      <c r="P141" s="244"/>
      <c r="Q141" s="244"/>
      <c r="R141" s="244"/>
      <c r="S141" s="244"/>
      <c r="T141" s="244"/>
      <c r="U141" s="244"/>
      <c r="V141" s="244"/>
      <c r="W141" s="244"/>
      <c r="X141" s="245"/>
      <c r="Y141" s="13"/>
      <c r="Z141" s="13"/>
      <c r="AA141" s="13"/>
      <c r="AB141" s="13"/>
      <c r="AC141" s="13"/>
      <c r="AD141" s="13"/>
      <c r="AE141" s="13"/>
      <c r="AT141" s="246" t="s">
        <v>171</v>
      </c>
      <c r="AU141" s="246" t="s">
        <v>85</v>
      </c>
      <c r="AV141" s="13" t="s">
        <v>85</v>
      </c>
      <c r="AW141" s="13" t="s">
        <v>5</v>
      </c>
      <c r="AX141" s="13" t="s">
        <v>76</v>
      </c>
      <c r="AY141" s="246" t="s">
        <v>159</v>
      </c>
    </row>
    <row r="142" s="14" customFormat="1">
      <c r="A142" s="14"/>
      <c r="B142" s="247"/>
      <c r="C142" s="248"/>
      <c r="D142" s="229" t="s">
        <v>171</v>
      </c>
      <c r="E142" s="249" t="s">
        <v>20</v>
      </c>
      <c r="F142" s="250" t="s">
        <v>174</v>
      </c>
      <c r="G142" s="248"/>
      <c r="H142" s="251">
        <v>3148</v>
      </c>
      <c r="I142" s="252"/>
      <c r="J142" s="252"/>
      <c r="K142" s="248"/>
      <c r="L142" s="248"/>
      <c r="M142" s="253"/>
      <c r="N142" s="254"/>
      <c r="O142" s="255"/>
      <c r="P142" s="255"/>
      <c r="Q142" s="255"/>
      <c r="R142" s="255"/>
      <c r="S142" s="255"/>
      <c r="T142" s="255"/>
      <c r="U142" s="255"/>
      <c r="V142" s="255"/>
      <c r="W142" s="255"/>
      <c r="X142" s="256"/>
      <c r="Y142" s="14"/>
      <c r="Z142" s="14"/>
      <c r="AA142" s="14"/>
      <c r="AB142" s="14"/>
      <c r="AC142" s="14"/>
      <c r="AD142" s="14"/>
      <c r="AE142" s="14"/>
      <c r="AT142" s="257" t="s">
        <v>171</v>
      </c>
      <c r="AU142" s="257" t="s">
        <v>85</v>
      </c>
      <c r="AV142" s="14" t="s">
        <v>165</v>
      </c>
      <c r="AW142" s="14" t="s">
        <v>5</v>
      </c>
      <c r="AX142" s="14" t="s">
        <v>83</v>
      </c>
      <c r="AY142" s="257" t="s">
        <v>159</v>
      </c>
    </row>
    <row r="143" s="2" customFormat="1" ht="24.15" customHeight="1">
      <c r="A143" s="39"/>
      <c r="B143" s="40"/>
      <c r="C143" s="215" t="s">
        <v>240</v>
      </c>
      <c r="D143" s="215" t="s">
        <v>160</v>
      </c>
      <c r="E143" s="216" t="s">
        <v>248</v>
      </c>
      <c r="F143" s="217" t="s">
        <v>249</v>
      </c>
      <c r="G143" s="218" t="s">
        <v>177</v>
      </c>
      <c r="H143" s="219">
        <v>2320</v>
      </c>
      <c r="I143" s="220"/>
      <c r="J143" s="220"/>
      <c r="K143" s="221">
        <f>ROUND(P143*H143,2)</f>
        <v>0</v>
      </c>
      <c r="L143" s="217" t="s">
        <v>164</v>
      </c>
      <c r="M143" s="45"/>
      <c r="N143" s="222" t="s">
        <v>20</v>
      </c>
      <c r="O143" s="223" t="s">
        <v>45</v>
      </c>
      <c r="P143" s="224">
        <f>I143+J143</f>
        <v>0</v>
      </c>
      <c r="Q143" s="224">
        <f>ROUND(I143*H143,2)</f>
        <v>0</v>
      </c>
      <c r="R143" s="224">
        <f>ROUND(J143*H143,2)</f>
        <v>0</v>
      </c>
      <c r="S143" s="85"/>
      <c r="T143" s="225">
        <f>S143*H143</f>
        <v>0</v>
      </c>
      <c r="U143" s="225">
        <v>0</v>
      </c>
      <c r="V143" s="225">
        <f>U143*H143</f>
        <v>0</v>
      </c>
      <c r="W143" s="225">
        <v>0</v>
      </c>
      <c r="X143" s="226">
        <f>W143*H143</f>
        <v>0</v>
      </c>
      <c r="Y143" s="39"/>
      <c r="Z143" s="39"/>
      <c r="AA143" s="39"/>
      <c r="AB143" s="39"/>
      <c r="AC143" s="39"/>
      <c r="AD143" s="39"/>
      <c r="AE143" s="39"/>
      <c r="AR143" s="227" t="s">
        <v>165</v>
      </c>
      <c r="AT143" s="227" t="s">
        <v>160</v>
      </c>
      <c r="AU143" s="227" t="s">
        <v>85</v>
      </c>
      <c r="AY143" s="18" t="s">
        <v>159</v>
      </c>
      <c r="BE143" s="228">
        <f>IF(O143="základní",K143,0)</f>
        <v>0</v>
      </c>
      <c r="BF143" s="228">
        <f>IF(O143="snížená",K143,0)</f>
        <v>0</v>
      </c>
      <c r="BG143" s="228">
        <f>IF(O143="zákl. přenesená",K143,0)</f>
        <v>0</v>
      </c>
      <c r="BH143" s="228">
        <f>IF(O143="sníž. přenesená",K143,0)</f>
        <v>0</v>
      </c>
      <c r="BI143" s="228">
        <f>IF(O143="nulová",K143,0)</f>
        <v>0</v>
      </c>
      <c r="BJ143" s="18" t="s">
        <v>83</v>
      </c>
      <c r="BK143" s="228">
        <f>ROUND(P143*H143,2)</f>
        <v>0</v>
      </c>
      <c r="BL143" s="18" t="s">
        <v>165</v>
      </c>
      <c r="BM143" s="227" t="s">
        <v>475</v>
      </c>
    </row>
    <row r="144" s="2" customFormat="1">
      <c r="A144" s="39"/>
      <c r="B144" s="40"/>
      <c r="C144" s="41"/>
      <c r="D144" s="229" t="s">
        <v>167</v>
      </c>
      <c r="E144" s="41"/>
      <c r="F144" s="230" t="s">
        <v>251</v>
      </c>
      <c r="G144" s="41"/>
      <c r="H144" s="41"/>
      <c r="I144" s="231"/>
      <c r="J144" s="231"/>
      <c r="K144" s="41"/>
      <c r="L144" s="41"/>
      <c r="M144" s="45"/>
      <c r="N144" s="232"/>
      <c r="O144" s="233"/>
      <c r="P144" s="85"/>
      <c r="Q144" s="85"/>
      <c r="R144" s="85"/>
      <c r="S144" s="85"/>
      <c r="T144" s="85"/>
      <c r="U144" s="85"/>
      <c r="V144" s="85"/>
      <c r="W144" s="85"/>
      <c r="X144" s="86"/>
      <c r="Y144" s="39"/>
      <c r="Z144" s="39"/>
      <c r="AA144" s="39"/>
      <c r="AB144" s="39"/>
      <c r="AC144" s="39"/>
      <c r="AD144" s="39"/>
      <c r="AE144" s="39"/>
      <c r="AT144" s="18" t="s">
        <v>167</v>
      </c>
      <c r="AU144" s="18" t="s">
        <v>85</v>
      </c>
    </row>
    <row r="145" s="2" customFormat="1">
      <c r="A145" s="39"/>
      <c r="B145" s="40"/>
      <c r="C145" s="41"/>
      <c r="D145" s="234" t="s">
        <v>169</v>
      </c>
      <c r="E145" s="41"/>
      <c r="F145" s="235" t="s">
        <v>252</v>
      </c>
      <c r="G145" s="41"/>
      <c r="H145" s="41"/>
      <c r="I145" s="231"/>
      <c r="J145" s="231"/>
      <c r="K145" s="41"/>
      <c r="L145" s="41"/>
      <c r="M145" s="45"/>
      <c r="N145" s="232"/>
      <c r="O145" s="233"/>
      <c r="P145" s="85"/>
      <c r="Q145" s="85"/>
      <c r="R145" s="85"/>
      <c r="S145" s="85"/>
      <c r="T145" s="85"/>
      <c r="U145" s="85"/>
      <c r="V145" s="85"/>
      <c r="W145" s="85"/>
      <c r="X145" s="86"/>
      <c r="Y145" s="39"/>
      <c r="Z145" s="39"/>
      <c r="AA145" s="39"/>
      <c r="AB145" s="39"/>
      <c r="AC145" s="39"/>
      <c r="AD145" s="39"/>
      <c r="AE145" s="39"/>
      <c r="AT145" s="18" t="s">
        <v>169</v>
      </c>
      <c r="AU145" s="18" t="s">
        <v>85</v>
      </c>
    </row>
    <row r="146" s="13" customFormat="1">
      <c r="A146" s="13"/>
      <c r="B146" s="236"/>
      <c r="C146" s="237"/>
      <c r="D146" s="229" t="s">
        <v>171</v>
      </c>
      <c r="E146" s="238" t="s">
        <v>20</v>
      </c>
      <c r="F146" s="239" t="s">
        <v>476</v>
      </c>
      <c r="G146" s="237"/>
      <c r="H146" s="240">
        <v>2320</v>
      </c>
      <c r="I146" s="241"/>
      <c r="J146" s="241"/>
      <c r="K146" s="237"/>
      <c r="L146" s="237"/>
      <c r="M146" s="242"/>
      <c r="N146" s="243"/>
      <c r="O146" s="244"/>
      <c r="P146" s="244"/>
      <c r="Q146" s="244"/>
      <c r="R146" s="244"/>
      <c r="S146" s="244"/>
      <c r="T146" s="244"/>
      <c r="U146" s="244"/>
      <c r="V146" s="244"/>
      <c r="W146" s="244"/>
      <c r="X146" s="245"/>
      <c r="Y146" s="13"/>
      <c r="Z146" s="13"/>
      <c r="AA146" s="13"/>
      <c r="AB146" s="13"/>
      <c r="AC146" s="13"/>
      <c r="AD146" s="13"/>
      <c r="AE146" s="13"/>
      <c r="AT146" s="246" t="s">
        <v>171</v>
      </c>
      <c r="AU146" s="246" t="s">
        <v>85</v>
      </c>
      <c r="AV146" s="13" t="s">
        <v>85</v>
      </c>
      <c r="AW146" s="13" t="s">
        <v>5</v>
      </c>
      <c r="AX146" s="13" t="s">
        <v>83</v>
      </c>
      <c r="AY146" s="246" t="s">
        <v>159</v>
      </c>
    </row>
    <row r="147" s="12" customFormat="1" ht="22.8" customHeight="1">
      <c r="A147" s="12"/>
      <c r="B147" s="200"/>
      <c r="C147" s="201"/>
      <c r="D147" s="202" t="s">
        <v>75</v>
      </c>
      <c r="E147" s="268" t="s">
        <v>254</v>
      </c>
      <c r="F147" s="268" t="s">
        <v>255</v>
      </c>
      <c r="G147" s="201"/>
      <c r="H147" s="201"/>
      <c r="I147" s="204"/>
      <c r="J147" s="204"/>
      <c r="K147" s="269">
        <f>BK147</f>
        <v>0</v>
      </c>
      <c r="L147" s="201"/>
      <c r="M147" s="206"/>
      <c r="N147" s="207"/>
      <c r="O147" s="208"/>
      <c r="P147" s="208"/>
      <c r="Q147" s="209">
        <f>SUM(Q148:Q150)</f>
        <v>0</v>
      </c>
      <c r="R147" s="209">
        <f>SUM(R148:R150)</f>
        <v>0</v>
      </c>
      <c r="S147" s="208"/>
      <c r="T147" s="210">
        <f>SUM(T148:T150)</f>
        <v>0</v>
      </c>
      <c r="U147" s="208"/>
      <c r="V147" s="210">
        <f>SUM(V148:V150)</f>
        <v>0</v>
      </c>
      <c r="W147" s="208"/>
      <c r="X147" s="211">
        <f>SUM(X148:X150)</f>
        <v>0</v>
      </c>
      <c r="Y147" s="12"/>
      <c r="Z147" s="12"/>
      <c r="AA147" s="12"/>
      <c r="AB147" s="12"/>
      <c r="AC147" s="12"/>
      <c r="AD147" s="12"/>
      <c r="AE147" s="12"/>
      <c r="AR147" s="212" t="s">
        <v>83</v>
      </c>
      <c r="AT147" s="213" t="s">
        <v>75</v>
      </c>
      <c r="AU147" s="213" t="s">
        <v>83</v>
      </c>
      <c r="AY147" s="212" t="s">
        <v>159</v>
      </c>
      <c r="BK147" s="214">
        <f>SUM(BK148:BK150)</f>
        <v>0</v>
      </c>
    </row>
    <row r="148" s="2" customFormat="1">
      <c r="A148" s="39"/>
      <c r="B148" s="40"/>
      <c r="C148" s="215" t="s">
        <v>9</v>
      </c>
      <c r="D148" s="215" t="s">
        <v>160</v>
      </c>
      <c r="E148" s="216" t="s">
        <v>257</v>
      </c>
      <c r="F148" s="217" t="s">
        <v>258</v>
      </c>
      <c r="G148" s="218" t="s">
        <v>259</v>
      </c>
      <c r="H148" s="219">
        <v>0.17399999999999999</v>
      </c>
      <c r="I148" s="220"/>
      <c r="J148" s="220"/>
      <c r="K148" s="221">
        <f>ROUND(P148*H148,2)</f>
        <v>0</v>
      </c>
      <c r="L148" s="217" t="s">
        <v>164</v>
      </c>
      <c r="M148" s="45"/>
      <c r="N148" s="222" t="s">
        <v>20</v>
      </c>
      <c r="O148" s="223" t="s">
        <v>45</v>
      </c>
      <c r="P148" s="224">
        <f>I148+J148</f>
        <v>0</v>
      </c>
      <c r="Q148" s="224">
        <f>ROUND(I148*H148,2)</f>
        <v>0</v>
      </c>
      <c r="R148" s="224">
        <f>ROUND(J148*H148,2)</f>
        <v>0</v>
      </c>
      <c r="S148" s="85"/>
      <c r="T148" s="225">
        <f>S148*H148</f>
        <v>0</v>
      </c>
      <c r="U148" s="225">
        <v>0</v>
      </c>
      <c r="V148" s="225">
        <f>U148*H148</f>
        <v>0</v>
      </c>
      <c r="W148" s="225">
        <v>0</v>
      </c>
      <c r="X148" s="226">
        <f>W148*H148</f>
        <v>0</v>
      </c>
      <c r="Y148" s="39"/>
      <c r="Z148" s="39"/>
      <c r="AA148" s="39"/>
      <c r="AB148" s="39"/>
      <c r="AC148" s="39"/>
      <c r="AD148" s="39"/>
      <c r="AE148" s="39"/>
      <c r="AR148" s="227" t="s">
        <v>165</v>
      </c>
      <c r="AT148" s="227" t="s">
        <v>160</v>
      </c>
      <c r="AU148" s="227" t="s">
        <v>85</v>
      </c>
      <c r="AY148" s="18" t="s">
        <v>159</v>
      </c>
      <c r="BE148" s="228">
        <f>IF(O148="základní",K148,0)</f>
        <v>0</v>
      </c>
      <c r="BF148" s="228">
        <f>IF(O148="snížená",K148,0)</f>
        <v>0</v>
      </c>
      <c r="BG148" s="228">
        <f>IF(O148="zákl. přenesená",K148,0)</f>
        <v>0</v>
      </c>
      <c r="BH148" s="228">
        <f>IF(O148="sníž. přenesená",K148,0)</f>
        <v>0</v>
      </c>
      <c r="BI148" s="228">
        <f>IF(O148="nulová",K148,0)</f>
        <v>0</v>
      </c>
      <c r="BJ148" s="18" t="s">
        <v>83</v>
      </c>
      <c r="BK148" s="228">
        <f>ROUND(P148*H148,2)</f>
        <v>0</v>
      </c>
      <c r="BL148" s="18" t="s">
        <v>165</v>
      </c>
      <c r="BM148" s="227" t="s">
        <v>477</v>
      </c>
    </row>
    <row r="149" s="2" customFormat="1">
      <c r="A149" s="39"/>
      <c r="B149" s="40"/>
      <c r="C149" s="41"/>
      <c r="D149" s="229" t="s">
        <v>167</v>
      </c>
      <c r="E149" s="41"/>
      <c r="F149" s="230" t="s">
        <v>261</v>
      </c>
      <c r="G149" s="41"/>
      <c r="H149" s="41"/>
      <c r="I149" s="231"/>
      <c r="J149" s="231"/>
      <c r="K149" s="41"/>
      <c r="L149" s="41"/>
      <c r="M149" s="45"/>
      <c r="N149" s="232"/>
      <c r="O149" s="233"/>
      <c r="P149" s="85"/>
      <c r="Q149" s="85"/>
      <c r="R149" s="85"/>
      <c r="S149" s="85"/>
      <c r="T149" s="85"/>
      <c r="U149" s="85"/>
      <c r="V149" s="85"/>
      <c r="W149" s="85"/>
      <c r="X149" s="86"/>
      <c r="Y149" s="39"/>
      <c r="Z149" s="39"/>
      <c r="AA149" s="39"/>
      <c r="AB149" s="39"/>
      <c r="AC149" s="39"/>
      <c r="AD149" s="39"/>
      <c r="AE149" s="39"/>
      <c r="AT149" s="18" t="s">
        <v>167</v>
      </c>
      <c r="AU149" s="18" t="s">
        <v>85</v>
      </c>
    </row>
    <row r="150" s="2" customFormat="1">
      <c r="A150" s="39"/>
      <c r="B150" s="40"/>
      <c r="C150" s="41"/>
      <c r="D150" s="234" t="s">
        <v>169</v>
      </c>
      <c r="E150" s="41"/>
      <c r="F150" s="235" t="s">
        <v>262</v>
      </c>
      <c r="G150" s="41"/>
      <c r="H150" s="41"/>
      <c r="I150" s="231"/>
      <c r="J150" s="231"/>
      <c r="K150" s="41"/>
      <c r="L150" s="41"/>
      <c r="M150" s="45"/>
      <c r="N150" s="270"/>
      <c r="O150" s="271"/>
      <c r="P150" s="272"/>
      <c r="Q150" s="272"/>
      <c r="R150" s="272"/>
      <c r="S150" s="272"/>
      <c r="T150" s="272"/>
      <c r="U150" s="272"/>
      <c r="V150" s="272"/>
      <c r="W150" s="272"/>
      <c r="X150" s="273"/>
      <c r="Y150" s="39"/>
      <c r="Z150" s="39"/>
      <c r="AA150" s="39"/>
      <c r="AB150" s="39"/>
      <c r="AC150" s="39"/>
      <c r="AD150" s="39"/>
      <c r="AE150" s="39"/>
      <c r="AT150" s="18" t="s">
        <v>169</v>
      </c>
      <c r="AU150" s="18" t="s">
        <v>85</v>
      </c>
    </row>
    <row r="151" s="2" customFormat="1" ht="6.96" customHeight="1">
      <c r="A151" s="39"/>
      <c r="B151" s="60"/>
      <c r="C151" s="61"/>
      <c r="D151" s="61"/>
      <c r="E151" s="61"/>
      <c r="F151" s="61"/>
      <c r="G151" s="61"/>
      <c r="H151" s="61"/>
      <c r="I151" s="61"/>
      <c r="J151" s="61"/>
      <c r="K151" s="61"/>
      <c r="L151" s="61"/>
      <c r="M151" s="45"/>
      <c r="N151" s="39"/>
      <c r="P151" s="39"/>
      <c r="Q151" s="39"/>
      <c r="R151" s="39"/>
      <c r="S151" s="39"/>
      <c r="T151" s="39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</row>
  </sheetData>
  <sheetProtection sheet="1" autoFilter="0" formatColumns="0" formatRows="0" objects="1" scenarios="1" spinCount="100000" saltValue="jN37KwljMIJXry6s8S+2VRNNSnE0qv+vTt+NM82z9PEfsRv/Z5NaFArBw7JJKYvLCbnks2KjuLOCFND2C9qQbQ==" hashValue="9JUuLlyAAXiAqi64q4Xl4qPh1IYmb/5AB+OLG6F6M/GwJYplDqmw1q2gqyMhfkMP4T1rPP6QiPFuTHcG5bIrSg==" algorithmName="SHA-512" password="CC35"/>
  <autoFilter ref="C89:L150"/>
  <mergeCells count="12">
    <mergeCell ref="E7:H7"/>
    <mergeCell ref="E9:H9"/>
    <mergeCell ref="E11:H11"/>
    <mergeCell ref="E20:H20"/>
    <mergeCell ref="E29:H29"/>
    <mergeCell ref="E52:H52"/>
    <mergeCell ref="E54:H54"/>
    <mergeCell ref="E56:H56"/>
    <mergeCell ref="E78:H78"/>
    <mergeCell ref="E80:H80"/>
    <mergeCell ref="E82:H82"/>
    <mergeCell ref="M2:Z2"/>
  </mergeCells>
  <hyperlinks>
    <hyperlink ref="F94" r:id="rId1" display="https://podminky.urs.cz/item/CS_URS_2025_01/171103211"/>
    <hyperlink ref="F100" r:id="rId2" display="https://podminky.urs.cz/item/CS_URS_2025_01/171151101"/>
    <hyperlink ref="F104" r:id="rId3" display="https://podminky.urs.cz/item/CS_URS_2025_01/181451121"/>
    <hyperlink ref="F107" r:id="rId4" display="https://podminky.urs.cz/item/CS_URS_2025_01/181451122"/>
    <hyperlink ref="F116" r:id="rId5" display="https://podminky.urs.cz/item/CS_URS_2025_01/121151123"/>
    <hyperlink ref="F122" r:id="rId6" display="https://podminky.urs.cz/item/CS_URS_2025_01/122151106"/>
    <hyperlink ref="F128" r:id="rId7" display="https://podminky.urs.cz/item/CS_URS_2025_01/162351104"/>
    <hyperlink ref="F134" r:id="rId8" display="https://podminky.urs.cz/item/CS_URS_2025_01/162751119"/>
    <hyperlink ref="F139" r:id="rId9" display="https://podminky.urs.cz/item/CS_URS_2025_01/181351113"/>
    <hyperlink ref="F145" r:id="rId10" display="https://podminky.urs.cz/item/CS_URS_2025_01/182351133"/>
    <hyperlink ref="F150" r:id="rId11" display="https://podminky.urs.cz/item/CS_URS_2025_01/998321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2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8" t="s">
        <v>123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21"/>
      <c r="AT3" s="18" t="s">
        <v>85</v>
      </c>
    </row>
    <row r="4" s="1" customFormat="1" ht="24.96" customHeight="1">
      <c r="B4" s="21"/>
      <c r="D4" s="143" t="s">
        <v>124</v>
      </c>
      <c r="M4" s="21"/>
      <c r="N4" s="144" t="s">
        <v>11</v>
      </c>
      <c r="AT4" s="18" t="s">
        <v>4</v>
      </c>
    </row>
    <row r="5" s="1" customFormat="1" ht="6.96" customHeight="1">
      <c r="B5" s="21"/>
      <c r="M5" s="21"/>
    </row>
    <row r="6" s="1" customFormat="1" ht="12" customHeight="1">
      <c r="B6" s="21"/>
      <c r="D6" s="145" t="s">
        <v>17</v>
      </c>
      <c r="M6" s="21"/>
    </row>
    <row r="7" s="1" customFormat="1" ht="26.25" customHeight="1">
      <c r="B7" s="21"/>
      <c r="E7" s="146" t="str">
        <f>'Rekapitulace stavby'!K6</f>
        <v>Dyje, Drnholec - Nový Přerov, km 79,560 - 85,534, dosypání koruny LB, PB hráze</v>
      </c>
      <c r="F7" s="145"/>
      <c r="G7" s="145"/>
      <c r="H7" s="145"/>
      <c r="M7" s="21"/>
    </row>
    <row r="8" s="1" customFormat="1" ht="12" customHeight="1">
      <c r="B8" s="21"/>
      <c r="D8" s="145" t="s">
        <v>125</v>
      </c>
      <c r="M8" s="21"/>
    </row>
    <row r="9" s="2" customFormat="1" ht="16.5" customHeight="1">
      <c r="A9" s="39"/>
      <c r="B9" s="45"/>
      <c r="C9" s="39"/>
      <c r="D9" s="39"/>
      <c r="E9" s="146" t="s">
        <v>478</v>
      </c>
      <c r="F9" s="39"/>
      <c r="G9" s="39"/>
      <c r="H9" s="39"/>
      <c r="I9" s="39"/>
      <c r="J9" s="39"/>
      <c r="K9" s="39"/>
      <c r="L9" s="39"/>
      <c r="M9" s="147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5" t="s">
        <v>127</v>
      </c>
      <c r="E10" s="39"/>
      <c r="F10" s="39"/>
      <c r="G10" s="39"/>
      <c r="H10" s="39"/>
      <c r="I10" s="39"/>
      <c r="J10" s="39"/>
      <c r="K10" s="39"/>
      <c r="L10" s="39"/>
      <c r="M10" s="147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8" t="s">
        <v>479</v>
      </c>
      <c r="F11" s="39"/>
      <c r="G11" s="39"/>
      <c r="H11" s="39"/>
      <c r="I11" s="39"/>
      <c r="J11" s="39"/>
      <c r="K11" s="39"/>
      <c r="L11" s="39"/>
      <c r="M11" s="147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147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5" t="s">
        <v>19</v>
      </c>
      <c r="E13" s="39"/>
      <c r="F13" s="136" t="s">
        <v>20</v>
      </c>
      <c r="G13" s="39"/>
      <c r="H13" s="39"/>
      <c r="I13" s="145" t="s">
        <v>21</v>
      </c>
      <c r="J13" s="136" t="s">
        <v>20</v>
      </c>
      <c r="K13" s="39"/>
      <c r="L13" s="39"/>
      <c r="M13" s="147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5" t="s">
        <v>22</v>
      </c>
      <c r="E14" s="39"/>
      <c r="F14" s="136" t="s">
        <v>23</v>
      </c>
      <c r="G14" s="39"/>
      <c r="H14" s="39"/>
      <c r="I14" s="145" t="s">
        <v>24</v>
      </c>
      <c r="J14" s="149" t="str">
        <f>'Rekapitulace stavby'!AN8</f>
        <v>29. 1. 2025</v>
      </c>
      <c r="K14" s="39"/>
      <c r="L14" s="39"/>
      <c r="M14" s="147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147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5" t="s">
        <v>26</v>
      </c>
      <c r="E16" s="39"/>
      <c r="F16" s="39"/>
      <c r="G16" s="39"/>
      <c r="H16" s="39"/>
      <c r="I16" s="145" t="s">
        <v>27</v>
      </c>
      <c r="J16" s="136" t="s">
        <v>28</v>
      </c>
      <c r="K16" s="39"/>
      <c r="L16" s="39"/>
      <c r="M16" s="147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6" t="s">
        <v>29</v>
      </c>
      <c r="F17" s="39"/>
      <c r="G17" s="39"/>
      <c r="H17" s="39"/>
      <c r="I17" s="145" t="s">
        <v>30</v>
      </c>
      <c r="J17" s="136" t="s">
        <v>20</v>
      </c>
      <c r="K17" s="39"/>
      <c r="L17" s="39"/>
      <c r="M17" s="147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147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5" t="s">
        <v>31</v>
      </c>
      <c r="E19" s="39"/>
      <c r="F19" s="39"/>
      <c r="G19" s="39"/>
      <c r="H19" s="39"/>
      <c r="I19" s="145" t="s">
        <v>27</v>
      </c>
      <c r="J19" s="34" t="str">
        <f>'Rekapitulace stavby'!AN13</f>
        <v>Vyplň údaj</v>
      </c>
      <c r="K19" s="39"/>
      <c r="L19" s="39"/>
      <c r="M19" s="147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6"/>
      <c r="G20" s="136"/>
      <c r="H20" s="136"/>
      <c r="I20" s="145" t="s">
        <v>30</v>
      </c>
      <c r="J20" s="34" t="str">
        <f>'Rekapitulace stavby'!AN14</f>
        <v>Vyplň údaj</v>
      </c>
      <c r="K20" s="39"/>
      <c r="L20" s="39"/>
      <c r="M20" s="147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147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5" t="s">
        <v>33</v>
      </c>
      <c r="E22" s="39"/>
      <c r="F22" s="39"/>
      <c r="G22" s="39"/>
      <c r="H22" s="39"/>
      <c r="I22" s="145" t="s">
        <v>27</v>
      </c>
      <c r="J22" s="136" t="s">
        <v>20</v>
      </c>
      <c r="K22" s="39"/>
      <c r="L22" s="39"/>
      <c r="M22" s="147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6" t="s">
        <v>34</v>
      </c>
      <c r="F23" s="39"/>
      <c r="G23" s="39"/>
      <c r="H23" s="39"/>
      <c r="I23" s="145" t="s">
        <v>30</v>
      </c>
      <c r="J23" s="136" t="s">
        <v>20</v>
      </c>
      <c r="K23" s="39"/>
      <c r="L23" s="39"/>
      <c r="M23" s="147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147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5" t="s">
        <v>35</v>
      </c>
      <c r="E25" s="39"/>
      <c r="F25" s="39"/>
      <c r="G25" s="39"/>
      <c r="H25" s="39"/>
      <c r="I25" s="145" t="s">
        <v>27</v>
      </c>
      <c r="J25" s="136" t="s">
        <v>36</v>
      </c>
      <c r="K25" s="39"/>
      <c r="L25" s="39"/>
      <c r="M25" s="147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6" t="s">
        <v>37</v>
      </c>
      <c r="F26" s="39"/>
      <c r="G26" s="39"/>
      <c r="H26" s="39"/>
      <c r="I26" s="145" t="s">
        <v>30</v>
      </c>
      <c r="J26" s="136" t="s">
        <v>20</v>
      </c>
      <c r="K26" s="39"/>
      <c r="L26" s="39"/>
      <c r="M26" s="147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147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5" t="s">
        <v>38</v>
      </c>
      <c r="E28" s="39"/>
      <c r="F28" s="39"/>
      <c r="G28" s="39"/>
      <c r="H28" s="39"/>
      <c r="I28" s="39"/>
      <c r="J28" s="39"/>
      <c r="K28" s="39"/>
      <c r="L28" s="39"/>
      <c r="M28" s="147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0"/>
      <c r="B29" s="151"/>
      <c r="C29" s="150"/>
      <c r="D29" s="150"/>
      <c r="E29" s="152" t="s">
        <v>20</v>
      </c>
      <c r="F29" s="152"/>
      <c r="G29" s="152"/>
      <c r="H29" s="152"/>
      <c r="I29" s="150"/>
      <c r="J29" s="150"/>
      <c r="K29" s="150"/>
      <c r="L29" s="150"/>
      <c r="M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147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4"/>
      <c r="E31" s="154"/>
      <c r="F31" s="154"/>
      <c r="G31" s="154"/>
      <c r="H31" s="154"/>
      <c r="I31" s="154"/>
      <c r="J31" s="154"/>
      <c r="K31" s="154"/>
      <c r="L31" s="154"/>
      <c r="M31" s="147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>
      <c r="A32" s="39"/>
      <c r="B32" s="45"/>
      <c r="C32" s="39"/>
      <c r="D32" s="39"/>
      <c r="E32" s="145" t="s">
        <v>129</v>
      </c>
      <c r="F32" s="39"/>
      <c r="G32" s="39"/>
      <c r="H32" s="39"/>
      <c r="I32" s="39"/>
      <c r="J32" s="39"/>
      <c r="K32" s="155">
        <f>I65</f>
        <v>0</v>
      </c>
      <c r="L32" s="39"/>
      <c r="M32" s="147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>
      <c r="A33" s="39"/>
      <c r="B33" s="45"/>
      <c r="C33" s="39"/>
      <c r="D33" s="39"/>
      <c r="E33" s="145" t="s">
        <v>130</v>
      </c>
      <c r="F33" s="39"/>
      <c r="G33" s="39"/>
      <c r="H33" s="39"/>
      <c r="I33" s="39"/>
      <c r="J33" s="39"/>
      <c r="K33" s="155">
        <f>J65</f>
        <v>0</v>
      </c>
      <c r="L33" s="39"/>
      <c r="M33" s="147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56" t="s">
        <v>40</v>
      </c>
      <c r="E34" s="39"/>
      <c r="F34" s="39"/>
      <c r="G34" s="39"/>
      <c r="H34" s="39"/>
      <c r="I34" s="39"/>
      <c r="J34" s="39"/>
      <c r="K34" s="157">
        <f>ROUND(K91, 2)</f>
        <v>0</v>
      </c>
      <c r="L34" s="39"/>
      <c r="M34" s="147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54"/>
      <c r="E35" s="154"/>
      <c r="F35" s="154"/>
      <c r="G35" s="154"/>
      <c r="H35" s="154"/>
      <c r="I35" s="154"/>
      <c r="J35" s="154"/>
      <c r="K35" s="154"/>
      <c r="L35" s="154"/>
      <c r="M35" s="147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58" t="s">
        <v>42</v>
      </c>
      <c r="G36" s="39"/>
      <c r="H36" s="39"/>
      <c r="I36" s="158" t="s">
        <v>41</v>
      </c>
      <c r="J36" s="39"/>
      <c r="K36" s="158" t="s">
        <v>43</v>
      </c>
      <c r="L36" s="39"/>
      <c r="M36" s="147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59" t="s">
        <v>44</v>
      </c>
      <c r="E37" s="145" t="s">
        <v>45</v>
      </c>
      <c r="F37" s="155">
        <f>ROUND((SUM(BE91:BE161)),  2)</f>
        <v>0</v>
      </c>
      <c r="G37" s="39"/>
      <c r="H37" s="39"/>
      <c r="I37" s="160">
        <v>0.20999999999999999</v>
      </c>
      <c r="J37" s="39"/>
      <c r="K37" s="155">
        <f>ROUND(((SUM(BE91:BE161))*I37),  2)</f>
        <v>0</v>
      </c>
      <c r="L37" s="39"/>
      <c r="M37" s="147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45" t="s">
        <v>46</v>
      </c>
      <c r="F38" s="155">
        <f>ROUND((SUM(BF91:BF161)),  2)</f>
        <v>0</v>
      </c>
      <c r="G38" s="39"/>
      <c r="H38" s="39"/>
      <c r="I38" s="160">
        <v>0.12</v>
      </c>
      <c r="J38" s="39"/>
      <c r="K38" s="155">
        <f>ROUND(((SUM(BF91:BF161))*I38),  2)</f>
        <v>0</v>
      </c>
      <c r="L38" s="39"/>
      <c r="M38" s="147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5" t="s">
        <v>47</v>
      </c>
      <c r="F39" s="155">
        <f>ROUND((SUM(BG91:BG161)),  2)</f>
        <v>0</v>
      </c>
      <c r="G39" s="39"/>
      <c r="H39" s="39"/>
      <c r="I39" s="160">
        <v>0.20999999999999999</v>
      </c>
      <c r="J39" s="39"/>
      <c r="K39" s="155">
        <f>0</f>
        <v>0</v>
      </c>
      <c r="L39" s="39"/>
      <c r="M39" s="147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45" t="s">
        <v>48</v>
      </c>
      <c r="F40" s="155">
        <f>ROUND((SUM(BH91:BH161)),  2)</f>
        <v>0</v>
      </c>
      <c r="G40" s="39"/>
      <c r="H40" s="39"/>
      <c r="I40" s="160">
        <v>0.12</v>
      </c>
      <c r="J40" s="39"/>
      <c r="K40" s="155">
        <f>0</f>
        <v>0</v>
      </c>
      <c r="L40" s="39"/>
      <c r="M40" s="147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45" t="s">
        <v>49</v>
      </c>
      <c r="F41" s="155">
        <f>ROUND((SUM(BI91:BI161)),  2)</f>
        <v>0</v>
      </c>
      <c r="G41" s="39"/>
      <c r="H41" s="39"/>
      <c r="I41" s="160">
        <v>0</v>
      </c>
      <c r="J41" s="39"/>
      <c r="K41" s="155">
        <f>0</f>
        <v>0</v>
      </c>
      <c r="L41" s="39"/>
      <c r="M41" s="147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147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1"/>
      <c r="D43" s="162" t="s">
        <v>50</v>
      </c>
      <c r="E43" s="163"/>
      <c r="F43" s="163"/>
      <c r="G43" s="164" t="s">
        <v>51</v>
      </c>
      <c r="H43" s="165" t="s">
        <v>52</v>
      </c>
      <c r="I43" s="163"/>
      <c r="J43" s="163"/>
      <c r="K43" s="166">
        <f>SUM(K34:K41)</f>
        <v>0</v>
      </c>
      <c r="L43" s="167"/>
      <c r="M43" s="147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69"/>
      <c r="M44" s="147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8" s="2" customFormat="1" ht="6.96" customHeight="1">
      <c r="A48" s="39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71"/>
      <c r="M48" s="147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24.96" customHeight="1">
      <c r="A49" s="39"/>
      <c r="B49" s="40"/>
      <c r="C49" s="24" t="s">
        <v>131</v>
      </c>
      <c r="D49" s="41"/>
      <c r="E49" s="41"/>
      <c r="F49" s="41"/>
      <c r="G49" s="41"/>
      <c r="H49" s="41"/>
      <c r="I49" s="41"/>
      <c r="J49" s="41"/>
      <c r="K49" s="41"/>
      <c r="L49" s="41"/>
      <c r="M49" s="147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6.96" customHeight="1">
      <c r="A50" s="39"/>
      <c r="B50" s="40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147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17</v>
      </c>
      <c r="D51" s="41"/>
      <c r="E51" s="41"/>
      <c r="F51" s="41"/>
      <c r="G51" s="41"/>
      <c r="H51" s="41"/>
      <c r="I51" s="41"/>
      <c r="J51" s="41"/>
      <c r="K51" s="41"/>
      <c r="L51" s="41"/>
      <c r="M51" s="147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26.25" customHeight="1">
      <c r="A52" s="39"/>
      <c r="B52" s="40"/>
      <c r="C52" s="41"/>
      <c r="D52" s="41"/>
      <c r="E52" s="172" t="str">
        <f>E7</f>
        <v>Dyje, Drnholec - Nový Přerov, km 79,560 - 85,534, dosypání koruny LB, PB hráze</v>
      </c>
      <c r="F52" s="33"/>
      <c r="G52" s="33"/>
      <c r="H52" s="33"/>
      <c r="I52" s="41"/>
      <c r="J52" s="41"/>
      <c r="K52" s="41"/>
      <c r="L52" s="41"/>
      <c r="M52" s="147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1" customFormat="1" ht="12" customHeight="1">
      <c r="B53" s="22"/>
      <c r="C53" s="33" t="s">
        <v>125</v>
      </c>
      <c r="D53" s="23"/>
      <c r="E53" s="23"/>
      <c r="F53" s="23"/>
      <c r="G53" s="23"/>
      <c r="H53" s="23"/>
      <c r="I53" s="23"/>
      <c r="J53" s="23"/>
      <c r="K53" s="23"/>
      <c r="L53" s="23"/>
      <c r="M53" s="21"/>
    </row>
    <row r="54" s="2" customFormat="1" ht="16.5" customHeight="1">
      <c r="A54" s="39"/>
      <c r="B54" s="40"/>
      <c r="C54" s="41"/>
      <c r="D54" s="41"/>
      <c r="E54" s="172" t="s">
        <v>478</v>
      </c>
      <c r="F54" s="41"/>
      <c r="G54" s="41"/>
      <c r="H54" s="41"/>
      <c r="I54" s="41"/>
      <c r="J54" s="41"/>
      <c r="K54" s="41"/>
      <c r="L54" s="41"/>
      <c r="M54" s="147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2" customHeight="1">
      <c r="A55" s="39"/>
      <c r="B55" s="40"/>
      <c r="C55" s="33" t="s">
        <v>127</v>
      </c>
      <c r="D55" s="41"/>
      <c r="E55" s="41"/>
      <c r="F55" s="41"/>
      <c r="G55" s="41"/>
      <c r="H55" s="41"/>
      <c r="I55" s="41"/>
      <c r="J55" s="41"/>
      <c r="K55" s="41"/>
      <c r="L55" s="41"/>
      <c r="M55" s="147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6.5" customHeight="1">
      <c r="A56" s="39"/>
      <c r="B56" s="40"/>
      <c r="C56" s="41"/>
      <c r="D56" s="41"/>
      <c r="E56" s="70" t="str">
        <f>E11</f>
        <v>3058-19-06-1 - SO01 až SO05 - VRN</v>
      </c>
      <c r="F56" s="41"/>
      <c r="G56" s="41"/>
      <c r="H56" s="41"/>
      <c r="I56" s="41"/>
      <c r="J56" s="41"/>
      <c r="K56" s="41"/>
      <c r="L56" s="41"/>
      <c r="M56" s="147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147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2" customHeight="1">
      <c r="A58" s="39"/>
      <c r="B58" s="40"/>
      <c r="C58" s="33" t="s">
        <v>22</v>
      </c>
      <c r="D58" s="41"/>
      <c r="E58" s="41"/>
      <c r="F58" s="28" t="str">
        <f>F14</f>
        <v xml:space="preserve"> </v>
      </c>
      <c r="G58" s="41"/>
      <c r="H58" s="41"/>
      <c r="I58" s="33" t="s">
        <v>24</v>
      </c>
      <c r="J58" s="73" t="str">
        <f>IF(J14="","",J14)</f>
        <v>29. 1. 2025</v>
      </c>
      <c r="K58" s="41"/>
      <c r="L58" s="41"/>
      <c r="M58" s="147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6.96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147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5.15" customHeight="1">
      <c r="A60" s="39"/>
      <c r="B60" s="40"/>
      <c r="C60" s="33" t="s">
        <v>26</v>
      </c>
      <c r="D60" s="41"/>
      <c r="E60" s="41"/>
      <c r="F60" s="28" t="str">
        <f>E17</f>
        <v>Povodí Moravy, s.p.</v>
      </c>
      <c r="G60" s="41"/>
      <c r="H60" s="41"/>
      <c r="I60" s="33" t="s">
        <v>33</v>
      </c>
      <c r="J60" s="37" t="str">
        <f>E23</f>
        <v>Ing. Pavel Prokop</v>
      </c>
      <c r="K60" s="41"/>
      <c r="L60" s="41"/>
      <c r="M60" s="147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5.65" customHeight="1">
      <c r="A61" s="39"/>
      <c r="B61" s="40"/>
      <c r="C61" s="33" t="s">
        <v>31</v>
      </c>
      <c r="D61" s="41"/>
      <c r="E61" s="41"/>
      <c r="F61" s="28" t="str">
        <f>IF(E20="","",E20)</f>
        <v>Vyplň údaj</v>
      </c>
      <c r="G61" s="41"/>
      <c r="H61" s="41"/>
      <c r="I61" s="33" t="s">
        <v>35</v>
      </c>
      <c r="J61" s="37" t="str">
        <f>E26</f>
        <v>Agroprojekt PSO, s.r.o.</v>
      </c>
      <c r="K61" s="41"/>
      <c r="L61" s="41"/>
      <c r="M61" s="147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147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9.28" customHeight="1">
      <c r="A63" s="39"/>
      <c r="B63" s="40"/>
      <c r="C63" s="173" t="s">
        <v>132</v>
      </c>
      <c r="D63" s="174"/>
      <c r="E63" s="174"/>
      <c r="F63" s="174"/>
      <c r="G63" s="174"/>
      <c r="H63" s="174"/>
      <c r="I63" s="175" t="s">
        <v>133</v>
      </c>
      <c r="J63" s="175" t="s">
        <v>134</v>
      </c>
      <c r="K63" s="175" t="s">
        <v>135</v>
      </c>
      <c r="L63" s="174"/>
      <c r="M63" s="147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10.32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147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22.8" customHeight="1">
      <c r="A65" s="39"/>
      <c r="B65" s="40"/>
      <c r="C65" s="176" t="s">
        <v>74</v>
      </c>
      <c r="D65" s="41"/>
      <c r="E65" s="41"/>
      <c r="F65" s="41"/>
      <c r="G65" s="41"/>
      <c r="H65" s="41"/>
      <c r="I65" s="103">
        <f>Q91</f>
        <v>0</v>
      </c>
      <c r="J65" s="103">
        <f>R91</f>
        <v>0</v>
      </c>
      <c r="K65" s="103">
        <f>K91</f>
        <v>0</v>
      </c>
      <c r="L65" s="41"/>
      <c r="M65" s="147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  <c r="AU65" s="18" t="s">
        <v>136</v>
      </c>
    </row>
    <row r="66" s="9" customFormat="1" ht="24.96" customHeight="1">
      <c r="A66" s="9"/>
      <c r="B66" s="177"/>
      <c r="C66" s="178"/>
      <c r="D66" s="179" t="s">
        <v>480</v>
      </c>
      <c r="E66" s="180"/>
      <c r="F66" s="180"/>
      <c r="G66" s="180"/>
      <c r="H66" s="180"/>
      <c r="I66" s="181">
        <f>Q92</f>
        <v>0</v>
      </c>
      <c r="J66" s="181">
        <f>R92</f>
        <v>0</v>
      </c>
      <c r="K66" s="181">
        <f>K92</f>
        <v>0</v>
      </c>
      <c r="L66" s="178"/>
      <c r="M66" s="182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3"/>
      <c r="C67" s="128"/>
      <c r="D67" s="184" t="s">
        <v>481</v>
      </c>
      <c r="E67" s="185"/>
      <c r="F67" s="185"/>
      <c r="G67" s="185"/>
      <c r="H67" s="185"/>
      <c r="I67" s="186">
        <f>Q145</f>
        <v>0</v>
      </c>
      <c r="J67" s="186">
        <f>R145</f>
        <v>0</v>
      </c>
      <c r="K67" s="186">
        <f>K145</f>
        <v>0</v>
      </c>
      <c r="L67" s="128"/>
      <c r="M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77"/>
      <c r="C68" s="178"/>
      <c r="D68" s="179" t="s">
        <v>137</v>
      </c>
      <c r="E68" s="180"/>
      <c r="F68" s="180"/>
      <c r="G68" s="180"/>
      <c r="H68" s="180"/>
      <c r="I68" s="181">
        <f>Q157</f>
        <v>0</v>
      </c>
      <c r="J68" s="181">
        <f>R157</f>
        <v>0</v>
      </c>
      <c r="K68" s="181">
        <f>K157</f>
        <v>0</v>
      </c>
      <c r="L68" s="178"/>
      <c r="M68" s="182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3"/>
      <c r="C69" s="128"/>
      <c r="D69" s="184" t="s">
        <v>139</v>
      </c>
      <c r="E69" s="185"/>
      <c r="F69" s="185"/>
      <c r="G69" s="185"/>
      <c r="H69" s="185"/>
      <c r="I69" s="186">
        <f>Q158</f>
        <v>0</v>
      </c>
      <c r="J69" s="186">
        <f>R158</f>
        <v>0</v>
      </c>
      <c r="K69" s="186">
        <f>K158</f>
        <v>0</v>
      </c>
      <c r="L69" s="128"/>
      <c r="M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41"/>
      <c r="M70" s="147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147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5" s="2" customFormat="1" ht="6.96" customHeight="1">
      <c r="A75" s="39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63"/>
      <c r="M75" s="147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4.96" customHeight="1">
      <c r="A76" s="39"/>
      <c r="B76" s="40"/>
      <c r="C76" s="24" t="s">
        <v>140</v>
      </c>
      <c r="D76" s="41"/>
      <c r="E76" s="41"/>
      <c r="F76" s="41"/>
      <c r="G76" s="41"/>
      <c r="H76" s="41"/>
      <c r="I76" s="41"/>
      <c r="J76" s="41"/>
      <c r="K76" s="41"/>
      <c r="L76" s="41"/>
      <c r="M76" s="147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147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17</v>
      </c>
      <c r="D78" s="41"/>
      <c r="E78" s="41"/>
      <c r="F78" s="41"/>
      <c r="G78" s="41"/>
      <c r="H78" s="41"/>
      <c r="I78" s="41"/>
      <c r="J78" s="41"/>
      <c r="K78" s="41"/>
      <c r="L78" s="41"/>
      <c r="M78" s="147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26.25" customHeight="1">
      <c r="A79" s="39"/>
      <c r="B79" s="40"/>
      <c r="C79" s="41"/>
      <c r="D79" s="41"/>
      <c r="E79" s="172" t="str">
        <f>E7</f>
        <v>Dyje, Drnholec - Nový Přerov, km 79,560 - 85,534, dosypání koruny LB, PB hráze</v>
      </c>
      <c r="F79" s="33"/>
      <c r="G79" s="33"/>
      <c r="H79" s="33"/>
      <c r="I79" s="41"/>
      <c r="J79" s="41"/>
      <c r="K79" s="41"/>
      <c r="L79" s="41"/>
      <c r="M79" s="147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" customFormat="1" ht="12" customHeight="1">
      <c r="B80" s="22"/>
      <c r="C80" s="33" t="s">
        <v>125</v>
      </c>
      <c r="D80" s="23"/>
      <c r="E80" s="23"/>
      <c r="F80" s="23"/>
      <c r="G80" s="23"/>
      <c r="H80" s="23"/>
      <c r="I80" s="23"/>
      <c r="J80" s="23"/>
      <c r="K80" s="23"/>
      <c r="L80" s="23"/>
      <c r="M80" s="21"/>
    </row>
    <row r="81" s="2" customFormat="1" ht="16.5" customHeight="1">
      <c r="A81" s="39"/>
      <c r="B81" s="40"/>
      <c r="C81" s="41"/>
      <c r="D81" s="41"/>
      <c r="E81" s="172" t="s">
        <v>478</v>
      </c>
      <c r="F81" s="41"/>
      <c r="G81" s="41"/>
      <c r="H81" s="41"/>
      <c r="I81" s="41"/>
      <c r="J81" s="41"/>
      <c r="K81" s="41"/>
      <c r="L81" s="41"/>
      <c r="M81" s="147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127</v>
      </c>
      <c r="D82" s="41"/>
      <c r="E82" s="41"/>
      <c r="F82" s="41"/>
      <c r="G82" s="41"/>
      <c r="H82" s="41"/>
      <c r="I82" s="41"/>
      <c r="J82" s="41"/>
      <c r="K82" s="41"/>
      <c r="L82" s="41"/>
      <c r="M82" s="147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41"/>
      <c r="D83" s="41"/>
      <c r="E83" s="70" t="str">
        <f>E11</f>
        <v>3058-19-06-1 - SO01 až SO05 - VRN</v>
      </c>
      <c r="F83" s="41"/>
      <c r="G83" s="41"/>
      <c r="H83" s="41"/>
      <c r="I83" s="41"/>
      <c r="J83" s="41"/>
      <c r="K83" s="41"/>
      <c r="L83" s="41"/>
      <c r="M83" s="147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41"/>
      <c r="M84" s="147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22</v>
      </c>
      <c r="D85" s="41"/>
      <c r="E85" s="41"/>
      <c r="F85" s="28" t="str">
        <f>F14</f>
        <v xml:space="preserve"> </v>
      </c>
      <c r="G85" s="41"/>
      <c r="H85" s="41"/>
      <c r="I85" s="33" t="s">
        <v>24</v>
      </c>
      <c r="J85" s="73" t="str">
        <f>IF(J14="","",J14)</f>
        <v>29. 1. 2025</v>
      </c>
      <c r="K85" s="41"/>
      <c r="L85" s="41"/>
      <c r="M85" s="147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147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26</v>
      </c>
      <c r="D87" s="41"/>
      <c r="E87" s="41"/>
      <c r="F87" s="28" t="str">
        <f>E17</f>
        <v>Povodí Moravy, s.p.</v>
      </c>
      <c r="G87" s="41"/>
      <c r="H87" s="41"/>
      <c r="I87" s="33" t="s">
        <v>33</v>
      </c>
      <c r="J87" s="37" t="str">
        <f>E23</f>
        <v>Ing. Pavel Prokop</v>
      </c>
      <c r="K87" s="41"/>
      <c r="L87" s="41"/>
      <c r="M87" s="147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25.65" customHeight="1">
      <c r="A88" s="39"/>
      <c r="B88" s="40"/>
      <c r="C88" s="33" t="s">
        <v>31</v>
      </c>
      <c r="D88" s="41"/>
      <c r="E88" s="41"/>
      <c r="F88" s="28" t="str">
        <f>IF(E20="","",E20)</f>
        <v>Vyplň údaj</v>
      </c>
      <c r="G88" s="41"/>
      <c r="H88" s="41"/>
      <c r="I88" s="33" t="s">
        <v>35</v>
      </c>
      <c r="J88" s="37" t="str">
        <f>E26</f>
        <v>Agroprojekt PSO, s.r.o.</v>
      </c>
      <c r="K88" s="41"/>
      <c r="L88" s="41"/>
      <c r="M88" s="147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0.32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41"/>
      <c r="M89" s="147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11" customFormat="1" ht="29.28" customHeight="1">
      <c r="A90" s="188"/>
      <c r="B90" s="189"/>
      <c r="C90" s="190" t="s">
        <v>141</v>
      </c>
      <c r="D90" s="191" t="s">
        <v>59</v>
      </c>
      <c r="E90" s="191" t="s">
        <v>55</v>
      </c>
      <c r="F90" s="191" t="s">
        <v>56</v>
      </c>
      <c r="G90" s="191" t="s">
        <v>142</v>
      </c>
      <c r="H90" s="191" t="s">
        <v>143</v>
      </c>
      <c r="I90" s="191" t="s">
        <v>144</v>
      </c>
      <c r="J90" s="191" t="s">
        <v>145</v>
      </c>
      <c r="K90" s="191" t="s">
        <v>135</v>
      </c>
      <c r="L90" s="192" t="s">
        <v>146</v>
      </c>
      <c r="M90" s="193"/>
      <c r="N90" s="93" t="s">
        <v>20</v>
      </c>
      <c r="O90" s="94" t="s">
        <v>44</v>
      </c>
      <c r="P90" s="94" t="s">
        <v>147</v>
      </c>
      <c r="Q90" s="94" t="s">
        <v>148</v>
      </c>
      <c r="R90" s="94" t="s">
        <v>149</v>
      </c>
      <c r="S90" s="94" t="s">
        <v>150</v>
      </c>
      <c r="T90" s="94" t="s">
        <v>151</v>
      </c>
      <c r="U90" s="94" t="s">
        <v>152</v>
      </c>
      <c r="V90" s="94" t="s">
        <v>153</v>
      </c>
      <c r="W90" s="94" t="s">
        <v>154</v>
      </c>
      <c r="X90" s="95" t="s">
        <v>155</v>
      </c>
      <c r="Y90" s="188"/>
      <c r="Z90" s="188"/>
      <c r="AA90" s="188"/>
      <c r="AB90" s="188"/>
      <c r="AC90" s="188"/>
      <c r="AD90" s="188"/>
      <c r="AE90" s="188"/>
    </row>
    <row r="91" s="2" customFormat="1" ht="22.8" customHeight="1">
      <c r="A91" s="39"/>
      <c r="B91" s="40"/>
      <c r="C91" s="100" t="s">
        <v>156</v>
      </c>
      <c r="D91" s="41"/>
      <c r="E91" s="41"/>
      <c r="F91" s="41"/>
      <c r="G91" s="41"/>
      <c r="H91" s="41"/>
      <c r="I91" s="41"/>
      <c r="J91" s="41"/>
      <c r="K91" s="194">
        <f>BK91</f>
        <v>0</v>
      </c>
      <c r="L91" s="41"/>
      <c r="M91" s="45"/>
      <c r="N91" s="96"/>
      <c r="O91" s="195"/>
      <c r="P91" s="97"/>
      <c r="Q91" s="196">
        <f>Q92+Q157</f>
        <v>0</v>
      </c>
      <c r="R91" s="196">
        <f>R92+R157</f>
        <v>0</v>
      </c>
      <c r="S91" s="97"/>
      <c r="T91" s="197">
        <f>T92+T157</f>
        <v>0</v>
      </c>
      <c r="U91" s="97"/>
      <c r="V91" s="197">
        <f>V92+V157</f>
        <v>219.79749999999999</v>
      </c>
      <c r="W91" s="97"/>
      <c r="X91" s="198">
        <f>X92+X157</f>
        <v>640</v>
      </c>
      <c r="Y91" s="39"/>
      <c r="Z91" s="39"/>
      <c r="AA91" s="39"/>
      <c r="AB91" s="39"/>
      <c r="AC91" s="39"/>
      <c r="AD91" s="39"/>
      <c r="AE91" s="39"/>
      <c r="AT91" s="18" t="s">
        <v>75</v>
      </c>
      <c r="AU91" s="18" t="s">
        <v>136</v>
      </c>
      <c r="BK91" s="199">
        <f>BK92+BK157</f>
        <v>0</v>
      </c>
    </row>
    <row r="92" s="12" customFormat="1" ht="25.92" customHeight="1">
      <c r="A92" s="12"/>
      <c r="B92" s="200"/>
      <c r="C92" s="201"/>
      <c r="D92" s="202" t="s">
        <v>75</v>
      </c>
      <c r="E92" s="203" t="s">
        <v>482</v>
      </c>
      <c r="F92" s="203" t="s">
        <v>483</v>
      </c>
      <c r="G92" s="201"/>
      <c r="H92" s="201"/>
      <c r="I92" s="204"/>
      <c r="J92" s="204"/>
      <c r="K92" s="205">
        <f>BK92</f>
        <v>0</v>
      </c>
      <c r="L92" s="201"/>
      <c r="M92" s="206"/>
      <c r="N92" s="207"/>
      <c r="O92" s="208"/>
      <c r="P92" s="208"/>
      <c r="Q92" s="209">
        <f>Q93+SUM(Q94:Q145)</f>
        <v>0</v>
      </c>
      <c r="R92" s="209">
        <f>R93+SUM(R94:R145)</f>
        <v>0</v>
      </c>
      <c r="S92" s="208"/>
      <c r="T92" s="210">
        <f>T93+SUM(T94:T145)</f>
        <v>0</v>
      </c>
      <c r="U92" s="208"/>
      <c r="V92" s="210">
        <f>V93+SUM(V94:V145)</f>
        <v>219.79749999999999</v>
      </c>
      <c r="W92" s="208"/>
      <c r="X92" s="211">
        <f>X93+SUM(X94:X145)</f>
        <v>640</v>
      </c>
      <c r="Y92" s="12"/>
      <c r="Z92" s="12"/>
      <c r="AA92" s="12"/>
      <c r="AB92" s="12"/>
      <c r="AC92" s="12"/>
      <c r="AD92" s="12"/>
      <c r="AE92" s="12"/>
      <c r="AR92" s="212" t="s">
        <v>194</v>
      </c>
      <c r="AT92" s="213" t="s">
        <v>75</v>
      </c>
      <c r="AU92" s="213" t="s">
        <v>76</v>
      </c>
      <c r="AY92" s="212" t="s">
        <v>159</v>
      </c>
      <c r="BK92" s="214">
        <f>BK93+SUM(BK94:BK145)</f>
        <v>0</v>
      </c>
    </row>
    <row r="93" s="2" customFormat="1" ht="24.15" customHeight="1">
      <c r="A93" s="39"/>
      <c r="B93" s="40"/>
      <c r="C93" s="215" t="s">
        <v>83</v>
      </c>
      <c r="D93" s="215" t="s">
        <v>160</v>
      </c>
      <c r="E93" s="216" t="s">
        <v>484</v>
      </c>
      <c r="F93" s="217" t="s">
        <v>485</v>
      </c>
      <c r="G93" s="218" t="s">
        <v>177</v>
      </c>
      <c r="H93" s="219">
        <v>32000</v>
      </c>
      <c r="I93" s="220"/>
      <c r="J93" s="220"/>
      <c r="K93" s="221">
        <f>ROUND(P93*H93,2)</f>
        <v>0</v>
      </c>
      <c r="L93" s="217" t="s">
        <v>164</v>
      </c>
      <c r="M93" s="45"/>
      <c r="N93" s="222" t="s">
        <v>20</v>
      </c>
      <c r="O93" s="223" t="s">
        <v>45</v>
      </c>
      <c r="P93" s="224">
        <f>I93+J93</f>
        <v>0</v>
      </c>
      <c r="Q93" s="224">
        <f>ROUND(I93*H93,2)</f>
        <v>0</v>
      </c>
      <c r="R93" s="224">
        <f>ROUND(J93*H93,2)</f>
        <v>0</v>
      </c>
      <c r="S93" s="85"/>
      <c r="T93" s="225">
        <f>S93*H93</f>
        <v>0</v>
      </c>
      <c r="U93" s="225">
        <v>0</v>
      </c>
      <c r="V93" s="225">
        <f>U93*H93</f>
        <v>0</v>
      </c>
      <c r="W93" s="225">
        <v>0.02</v>
      </c>
      <c r="X93" s="226">
        <f>W93*H93</f>
        <v>640</v>
      </c>
      <c r="Y93" s="39"/>
      <c r="Z93" s="39"/>
      <c r="AA93" s="39"/>
      <c r="AB93" s="39"/>
      <c r="AC93" s="39"/>
      <c r="AD93" s="39"/>
      <c r="AE93" s="39"/>
      <c r="AR93" s="227" t="s">
        <v>165</v>
      </c>
      <c r="AT93" s="227" t="s">
        <v>160</v>
      </c>
      <c r="AU93" s="227" t="s">
        <v>83</v>
      </c>
      <c r="AY93" s="18" t="s">
        <v>159</v>
      </c>
      <c r="BE93" s="228">
        <f>IF(O93="základní",K93,0)</f>
        <v>0</v>
      </c>
      <c r="BF93" s="228">
        <f>IF(O93="snížená",K93,0)</f>
        <v>0</v>
      </c>
      <c r="BG93" s="228">
        <f>IF(O93="zákl. přenesená",K93,0)</f>
        <v>0</v>
      </c>
      <c r="BH93" s="228">
        <f>IF(O93="sníž. přenesená",K93,0)</f>
        <v>0</v>
      </c>
      <c r="BI93" s="228">
        <f>IF(O93="nulová",K93,0)</f>
        <v>0</v>
      </c>
      <c r="BJ93" s="18" t="s">
        <v>83</v>
      </c>
      <c r="BK93" s="228">
        <f>ROUND(P93*H93,2)</f>
        <v>0</v>
      </c>
      <c r="BL93" s="18" t="s">
        <v>165</v>
      </c>
      <c r="BM93" s="227" t="s">
        <v>486</v>
      </c>
    </row>
    <row r="94" s="2" customFormat="1">
      <c r="A94" s="39"/>
      <c r="B94" s="40"/>
      <c r="C94" s="41"/>
      <c r="D94" s="229" t="s">
        <v>167</v>
      </c>
      <c r="E94" s="41"/>
      <c r="F94" s="230" t="s">
        <v>487</v>
      </c>
      <c r="G94" s="41"/>
      <c r="H94" s="41"/>
      <c r="I94" s="231"/>
      <c r="J94" s="231"/>
      <c r="K94" s="41"/>
      <c r="L94" s="41"/>
      <c r="M94" s="45"/>
      <c r="N94" s="232"/>
      <c r="O94" s="233"/>
      <c r="P94" s="85"/>
      <c r="Q94" s="85"/>
      <c r="R94" s="85"/>
      <c r="S94" s="85"/>
      <c r="T94" s="85"/>
      <c r="U94" s="85"/>
      <c r="V94" s="85"/>
      <c r="W94" s="85"/>
      <c r="X94" s="86"/>
      <c r="Y94" s="39"/>
      <c r="Z94" s="39"/>
      <c r="AA94" s="39"/>
      <c r="AB94" s="39"/>
      <c r="AC94" s="39"/>
      <c r="AD94" s="39"/>
      <c r="AE94" s="39"/>
      <c r="AT94" s="18" t="s">
        <v>167</v>
      </c>
      <c r="AU94" s="18" t="s">
        <v>83</v>
      </c>
    </row>
    <row r="95" s="2" customFormat="1">
      <c r="A95" s="39"/>
      <c r="B95" s="40"/>
      <c r="C95" s="41"/>
      <c r="D95" s="234" t="s">
        <v>169</v>
      </c>
      <c r="E95" s="41"/>
      <c r="F95" s="235" t="s">
        <v>488</v>
      </c>
      <c r="G95" s="41"/>
      <c r="H95" s="41"/>
      <c r="I95" s="231"/>
      <c r="J95" s="231"/>
      <c r="K95" s="41"/>
      <c r="L95" s="41"/>
      <c r="M95" s="45"/>
      <c r="N95" s="232"/>
      <c r="O95" s="233"/>
      <c r="P95" s="85"/>
      <c r="Q95" s="85"/>
      <c r="R95" s="85"/>
      <c r="S95" s="85"/>
      <c r="T95" s="85"/>
      <c r="U95" s="85"/>
      <c r="V95" s="85"/>
      <c r="W95" s="85"/>
      <c r="X95" s="86"/>
      <c r="Y95" s="39"/>
      <c r="Z95" s="39"/>
      <c r="AA95" s="39"/>
      <c r="AB95" s="39"/>
      <c r="AC95" s="39"/>
      <c r="AD95" s="39"/>
      <c r="AE95" s="39"/>
      <c r="AT95" s="18" t="s">
        <v>169</v>
      </c>
      <c r="AU95" s="18" t="s">
        <v>83</v>
      </c>
    </row>
    <row r="96" s="2" customFormat="1" ht="24.15" customHeight="1">
      <c r="A96" s="39"/>
      <c r="B96" s="40"/>
      <c r="C96" s="215" t="s">
        <v>85</v>
      </c>
      <c r="D96" s="215" t="s">
        <v>160</v>
      </c>
      <c r="E96" s="216" t="s">
        <v>489</v>
      </c>
      <c r="F96" s="217" t="s">
        <v>490</v>
      </c>
      <c r="G96" s="218" t="s">
        <v>491</v>
      </c>
      <c r="H96" s="219">
        <v>1</v>
      </c>
      <c r="I96" s="220"/>
      <c r="J96" s="220"/>
      <c r="K96" s="221">
        <f>ROUND(P96*H96,2)</f>
        <v>0</v>
      </c>
      <c r="L96" s="217" t="s">
        <v>164</v>
      </c>
      <c r="M96" s="45"/>
      <c r="N96" s="222" t="s">
        <v>20</v>
      </c>
      <c r="O96" s="223" t="s">
        <v>45</v>
      </c>
      <c r="P96" s="224">
        <f>I96+J96</f>
        <v>0</v>
      </c>
      <c r="Q96" s="224">
        <f>ROUND(I96*H96,2)</f>
        <v>0</v>
      </c>
      <c r="R96" s="224">
        <f>ROUND(J96*H96,2)</f>
        <v>0</v>
      </c>
      <c r="S96" s="85"/>
      <c r="T96" s="225">
        <f>S96*H96</f>
        <v>0</v>
      </c>
      <c r="U96" s="225">
        <v>0</v>
      </c>
      <c r="V96" s="225">
        <f>U96*H96</f>
        <v>0</v>
      </c>
      <c r="W96" s="225">
        <v>0</v>
      </c>
      <c r="X96" s="226">
        <f>W96*H96</f>
        <v>0</v>
      </c>
      <c r="Y96" s="39"/>
      <c r="Z96" s="39"/>
      <c r="AA96" s="39"/>
      <c r="AB96" s="39"/>
      <c r="AC96" s="39"/>
      <c r="AD96" s="39"/>
      <c r="AE96" s="39"/>
      <c r="AR96" s="227" t="s">
        <v>492</v>
      </c>
      <c r="AT96" s="227" t="s">
        <v>160</v>
      </c>
      <c r="AU96" s="227" t="s">
        <v>83</v>
      </c>
      <c r="AY96" s="18" t="s">
        <v>159</v>
      </c>
      <c r="BE96" s="228">
        <f>IF(O96="základní",K96,0)</f>
        <v>0</v>
      </c>
      <c r="BF96" s="228">
        <f>IF(O96="snížená",K96,0)</f>
        <v>0</v>
      </c>
      <c r="BG96" s="228">
        <f>IF(O96="zákl. přenesená",K96,0)</f>
        <v>0</v>
      </c>
      <c r="BH96" s="228">
        <f>IF(O96="sníž. přenesená",K96,0)</f>
        <v>0</v>
      </c>
      <c r="BI96" s="228">
        <f>IF(O96="nulová",K96,0)</f>
        <v>0</v>
      </c>
      <c r="BJ96" s="18" t="s">
        <v>83</v>
      </c>
      <c r="BK96" s="228">
        <f>ROUND(P96*H96,2)</f>
        <v>0</v>
      </c>
      <c r="BL96" s="18" t="s">
        <v>492</v>
      </c>
      <c r="BM96" s="227" t="s">
        <v>493</v>
      </c>
    </row>
    <row r="97" s="2" customFormat="1">
      <c r="A97" s="39"/>
      <c r="B97" s="40"/>
      <c r="C97" s="41"/>
      <c r="D97" s="229" t="s">
        <v>167</v>
      </c>
      <c r="E97" s="41"/>
      <c r="F97" s="230" t="s">
        <v>490</v>
      </c>
      <c r="G97" s="41"/>
      <c r="H97" s="41"/>
      <c r="I97" s="231"/>
      <c r="J97" s="231"/>
      <c r="K97" s="41"/>
      <c r="L97" s="41"/>
      <c r="M97" s="45"/>
      <c r="N97" s="232"/>
      <c r="O97" s="233"/>
      <c r="P97" s="85"/>
      <c r="Q97" s="85"/>
      <c r="R97" s="85"/>
      <c r="S97" s="85"/>
      <c r="T97" s="85"/>
      <c r="U97" s="85"/>
      <c r="V97" s="85"/>
      <c r="W97" s="85"/>
      <c r="X97" s="86"/>
      <c r="Y97" s="39"/>
      <c r="Z97" s="39"/>
      <c r="AA97" s="39"/>
      <c r="AB97" s="39"/>
      <c r="AC97" s="39"/>
      <c r="AD97" s="39"/>
      <c r="AE97" s="39"/>
      <c r="AT97" s="18" t="s">
        <v>167</v>
      </c>
      <c r="AU97" s="18" t="s">
        <v>83</v>
      </c>
    </row>
    <row r="98" s="2" customFormat="1">
      <c r="A98" s="39"/>
      <c r="B98" s="40"/>
      <c r="C98" s="41"/>
      <c r="D98" s="234" t="s">
        <v>169</v>
      </c>
      <c r="E98" s="41"/>
      <c r="F98" s="235" t="s">
        <v>494</v>
      </c>
      <c r="G98" s="41"/>
      <c r="H98" s="41"/>
      <c r="I98" s="231"/>
      <c r="J98" s="231"/>
      <c r="K98" s="41"/>
      <c r="L98" s="41"/>
      <c r="M98" s="45"/>
      <c r="N98" s="232"/>
      <c r="O98" s="233"/>
      <c r="P98" s="85"/>
      <c r="Q98" s="85"/>
      <c r="R98" s="85"/>
      <c r="S98" s="85"/>
      <c r="T98" s="85"/>
      <c r="U98" s="85"/>
      <c r="V98" s="85"/>
      <c r="W98" s="85"/>
      <c r="X98" s="86"/>
      <c r="Y98" s="39"/>
      <c r="Z98" s="39"/>
      <c r="AA98" s="39"/>
      <c r="AB98" s="39"/>
      <c r="AC98" s="39"/>
      <c r="AD98" s="39"/>
      <c r="AE98" s="39"/>
      <c r="AT98" s="18" t="s">
        <v>169</v>
      </c>
      <c r="AU98" s="18" t="s">
        <v>83</v>
      </c>
    </row>
    <row r="99" s="2" customFormat="1" ht="24.15" customHeight="1">
      <c r="A99" s="39"/>
      <c r="B99" s="40"/>
      <c r="C99" s="215" t="s">
        <v>183</v>
      </c>
      <c r="D99" s="215" t="s">
        <v>160</v>
      </c>
      <c r="E99" s="216" t="s">
        <v>495</v>
      </c>
      <c r="F99" s="217" t="s">
        <v>496</v>
      </c>
      <c r="G99" s="218" t="s">
        <v>491</v>
      </c>
      <c r="H99" s="219">
        <v>1</v>
      </c>
      <c r="I99" s="220"/>
      <c r="J99" s="220"/>
      <c r="K99" s="221">
        <f>ROUND(P99*H99,2)</f>
        <v>0</v>
      </c>
      <c r="L99" s="217" t="s">
        <v>164</v>
      </c>
      <c r="M99" s="45"/>
      <c r="N99" s="222" t="s">
        <v>20</v>
      </c>
      <c r="O99" s="223" t="s">
        <v>45</v>
      </c>
      <c r="P99" s="224">
        <f>I99+J99</f>
        <v>0</v>
      </c>
      <c r="Q99" s="224">
        <f>ROUND(I99*H99,2)</f>
        <v>0</v>
      </c>
      <c r="R99" s="224">
        <f>ROUND(J99*H99,2)</f>
        <v>0</v>
      </c>
      <c r="S99" s="85"/>
      <c r="T99" s="225">
        <f>S99*H99</f>
        <v>0</v>
      </c>
      <c r="U99" s="225">
        <v>0</v>
      </c>
      <c r="V99" s="225">
        <f>U99*H99</f>
        <v>0</v>
      </c>
      <c r="W99" s="225">
        <v>0</v>
      </c>
      <c r="X99" s="226">
        <f>W99*H99</f>
        <v>0</v>
      </c>
      <c r="Y99" s="39"/>
      <c r="Z99" s="39"/>
      <c r="AA99" s="39"/>
      <c r="AB99" s="39"/>
      <c r="AC99" s="39"/>
      <c r="AD99" s="39"/>
      <c r="AE99" s="39"/>
      <c r="AR99" s="227" t="s">
        <v>165</v>
      </c>
      <c r="AT99" s="227" t="s">
        <v>160</v>
      </c>
      <c r="AU99" s="227" t="s">
        <v>83</v>
      </c>
      <c r="AY99" s="18" t="s">
        <v>159</v>
      </c>
      <c r="BE99" s="228">
        <f>IF(O99="základní",K99,0)</f>
        <v>0</v>
      </c>
      <c r="BF99" s="228">
        <f>IF(O99="snížená",K99,0)</f>
        <v>0</v>
      </c>
      <c r="BG99" s="228">
        <f>IF(O99="zákl. přenesená",K99,0)</f>
        <v>0</v>
      </c>
      <c r="BH99" s="228">
        <f>IF(O99="sníž. přenesená",K99,0)</f>
        <v>0</v>
      </c>
      <c r="BI99" s="228">
        <f>IF(O99="nulová",K99,0)</f>
        <v>0</v>
      </c>
      <c r="BJ99" s="18" t="s">
        <v>83</v>
      </c>
      <c r="BK99" s="228">
        <f>ROUND(P99*H99,2)</f>
        <v>0</v>
      </c>
      <c r="BL99" s="18" t="s">
        <v>165</v>
      </c>
      <c r="BM99" s="227" t="s">
        <v>497</v>
      </c>
    </row>
    <row r="100" s="2" customFormat="1">
      <c r="A100" s="39"/>
      <c r="B100" s="40"/>
      <c r="C100" s="41"/>
      <c r="D100" s="229" t="s">
        <v>167</v>
      </c>
      <c r="E100" s="41"/>
      <c r="F100" s="230" t="s">
        <v>496</v>
      </c>
      <c r="G100" s="41"/>
      <c r="H100" s="41"/>
      <c r="I100" s="231"/>
      <c r="J100" s="231"/>
      <c r="K100" s="41"/>
      <c r="L100" s="41"/>
      <c r="M100" s="45"/>
      <c r="N100" s="232"/>
      <c r="O100" s="233"/>
      <c r="P100" s="85"/>
      <c r="Q100" s="85"/>
      <c r="R100" s="85"/>
      <c r="S100" s="85"/>
      <c r="T100" s="85"/>
      <c r="U100" s="85"/>
      <c r="V100" s="85"/>
      <c r="W100" s="85"/>
      <c r="X100" s="86"/>
      <c r="Y100" s="39"/>
      <c r="Z100" s="39"/>
      <c r="AA100" s="39"/>
      <c r="AB100" s="39"/>
      <c r="AC100" s="39"/>
      <c r="AD100" s="39"/>
      <c r="AE100" s="39"/>
      <c r="AT100" s="18" t="s">
        <v>167</v>
      </c>
      <c r="AU100" s="18" t="s">
        <v>83</v>
      </c>
    </row>
    <row r="101" s="2" customFormat="1">
      <c r="A101" s="39"/>
      <c r="B101" s="40"/>
      <c r="C101" s="41"/>
      <c r="D101" s="234" t="s">
        <v>169</v>
      </c>
      <c r="E101" s="41"/>
      <c r="F101" s="235" t="s">
        <v>498</v>
      </c>
      <c r="G101" s="41"/>
      <c r="H101" s="41"/>
      <c r="I101" s="231"/>
      <c r="J101" s="231"/>
      <c r="K101" s="41"/>
      <c r="L101" s="41"/>
      <c r="M101" s="45"/>
      <c r="N101" s="232"/>
      <c r="O101" s="233"/>
      <c r="P101" s="85"/>
      <c r="Q101" s="85"/>
      <c r="R101" s="85"/>
      <c r="S101" s="85"/>
      <c r="T101" s="85"/>
      <c r="U101" s="85"/>
      <c r="V101" s="85"/>
      <c r="W101" s="85"/>
      <c r="X101" s="86"/>
      <c r="Y101" s="39"/>
      <c r="Z101" s="39"/>
      <c r="AA101" s="39"/>
      <c r="AB101" s="39"/>
      <c r="AC101" s="39"/>
      <c r="AD101" s="39"/>
      <c r="AE101" s="39"/>
      <c r="AT101" s="18" t="s">
        <v>169</v>
      </c>
      <c r="AU101" s="18" t="s">
        <v>83</v>
      </c>
    </row>
    <row r="102" s="2" customFormat="1">
      <c r="A102" s="39"/>
      <c r="B102" s="40"/>
      <c r="C102" s="41"/>
      <c r="D102" s="229" t="s">
        <v>311</v>
      </c>
      <c r="E102" s="41"/>
      <c r="F102" s="274" t="s">
        <v>499</v>
      </c>
      <c r="G102" s="41"/>
      <c r="H102" s="41"/>
      <c r="I102" s="231"/>
      <c r="J102" s="231"/>
      <c r="K102" s="41"/>
      <c r="L102" s="41"/>
      <c r="M102" s="45"/>
      <c r="N102" s="232"/>
      <c r="O102" s="233"/>
      <c r="P102" s="85"/>
      <c r="Q102" s="85"/>
      <c r="R102" s="85"/>
      <c r="S102" s="85"/>
      <c r="T102" s="85"/>
      <c r="U102" s="85"/>
      <c r="V102" s="85"/>
      <c r="W102" s="85"/>
      <c r="X102" s="86"/>
      <c r="Y102" s="39"/>
      <c r="Z102" s="39"/>
      <c r="AA102" s="39"/>
      <c r="AB102" s="39"/>
      <c r="AC102" s="39"/>
      <c r="AD102" s="39"/>
      <c r="AE102" s="39"/>
      <c r="AT102" s="18" t="s">
        <v>311</v>
      </c>
      <c r="AU102" s="18" t="s">
        <v>83</v>
      </c>
    </row>
    <row r="103" s="2" customFormat="1" ht="24.15" customHeight="1">
      <c r="A103" s="39"/>
      <c r="B103" s="40"/>
      <c r="C103" s="215" t="s">
        <v>165</v>
      </c>
      <c r="D103" s="215" t="s">
        <v>160</v>
      </c>
      <c r="E103" s="216" t="s">
        <v>500</v>
      </c>
      <c r="F103" s="217" t="s">
        <v>501</v>
      </c>
      <c r="G103" s="218" t="s">
        <v>491</v>
      </c>
      <c r="H103" s="219">
        <v>1</v>
      </c>
      <c r="I103" s="220"/>
      <c r="J103" s="220"/>
      <c r="K103" s="221">
        <f>ROUND(P103*H103,2)</f>
        <v>0</v>
      </c>
      <c r="L103" s="217" t="s">
        <v>164</v>
      </c>
      <c r="M103" s="45"/>
      <c r="N103" s="222" t="s">
        <v>20</v>
      </c>
      <c r="O103" s="223" t="s">
        <v>45</v>
      </c>
      <c r="P103" s="224">
        <f>I103+J103</f>
        <v>0</v>
      </c>
      <c r="Q103" s="224">
        <f>ROUND(I103*H103,2)</f>
        <v>0</v>
      </c>
      <c r="R103" s="224">
        <f>ROUND(J103*H103,2)</f>
        <v>0</v>
      </c>
      <c r="S103" s="85"/>
      <c r="T103" s="225">
        <f>S103*H103</f>
        <v>0</v>
      </c>
      <c r="U103" s="225">
        <v>0</v>
      </c>
      <c r="V103" s="225">
        <f>U103*H103</f>
        <v>0</v>
      </c>
      <c r="W103" s="225">
        <v>0</v>
      </c>
      <c r="X103" s="226">
        <f>W103*H103</f>
        <v>0</v>
      </c>
      <c r="Y103" s="39"/>
      <c r="Z103" s="39"/>
      <c r="AA103" s="39"/>
      <c r="AB103" s="39"/>
      <c r="AC103" s="39"/>
      <c r="AD103" s="39"/>
      <c r="AE103" s="39"/>
      <c r="AR103" s="227" t="s">
        <v>492</v>
      </c>
      <c r="AT103" s="227" t="s">
        <v>160</v>
      </c>
      <c r="AU103" s="227" t="s">
        <v>83</v>
      </c>
      <c r="AY103" s="18" t="s">
        <v>159</v>
      </c>
      <c r="BE103" s="228">
        <f>IF(O103="základní",K103,0)</f>
        <v>0</v>
      </c>
      <c r="BF103" s="228">
        <f>IF(O103="snížená",K103,0)</f>
        <v>0</v>
      </c>
      <c r="BG103" s="228">
        <f>IF(O103="zákl. přenesená",K103,0)</f>
        <v>0</v>
      </c>
      <c r="BH103" s="228">
        <f>IF(O103="sníž. přenesená",K103,0)</f>
        <v>0</v>
      </c>
      <c r="BI103" s="228">
        <f>IF(O103="nulová",K103,0)</f>
        <v>0</v>
      </c>
      <c r="BJ103" s="18" t="s">
        <v>83</v>
      </c>
      <c r="BK103" s="228">
        <f>ROUND(P103*H103,2)</f>
        <v>0</v>
      </c>
      <c r="BL103" s="18" t="s">
        <v>492</v>
      </c>
      <c r="BM103" s="227" t="s">
        <v>502</v>
      </c>
    </row>
    <row r="104" s="2" customFormat="1">
      <c r="A104" s="39"/>
      <c r="B104" s="40"/>
      <c r="C104" s="41"/>
      <c r="D104" s="229" t="s">
        <v>167</v>
      </c>
      <c r="E104" s="41"/>
      <c r="F104" s="230" t="s">
        <v>501</v>
      </c>
      <c r="G104" s="41"/>
      <c r="H104" s="41"/>
      <c r="I104" s="231"/>
      <c r="J104" s="231"/>
      <c r="K104" s="41"/>
      <c r="L104" s="41"/>
      <c r="M104" s="45"/>
      <c r="N104" s="232"/>
      <c r="O104" s="233"/>
      <c r="P104" s="85"/>
      <c r="Q104" s="85"/>
      <c r="R104" s="85"/>
      <c r="S104" s="85"/>
      <c r="T104" s="85"/>
      <c r="U104" s="85"/>
      <c r="V104" s="85"/>
      <c r="W104" s="85"/>
      <c r="X104" s="86"/>
      <c r="Y104" s="39"/>
      <c r="Z104" s="39"/>
      <c r="AA104" s="39"/>
      <c r="AB104" s="39"/>
      <c r="AC104" s="39"/>
      <c r="AD104" s="39"/>
      <c r="AE104" s="39"/>
      <c r="AT104" s="18" t="s">
        <v>167</v>
      </c>
      <c r="AU104" s="18" t="s">
        <v>83</v>
      </c>
    </row>
    <row r="105" s="2" customFormat="1">
      <c r="A105" s="39"/>
      <c r="B105" s="40"/>
      <c r="C105" s="41"/>
      <c r="D105" s="234" t="s">
        <v>169</v>
      </c>
      <c r="E105" s="41"/>
      <c r="F105" s="235" t="s">
        <v>503</v>
      </c>
      <c r="G105" s="41"/>
      <c r="H105" s="41"/>
      <c r="I105" s="231"/>
      <c r="J105" s="231"/>
      <c r="K105" s="41"/>
      <c r="L105" s="41"/>
      <c r="M105" s="45"/>
      <c r="N105" s="232"/>
      <c r="O105" s="233"/>
      <c r="P105" s="85"/>
      <c r="Q105" s="85"/>
      <c r="R105" s="85"/>
      <c r="S105" s="85"/>
      <c r="T105" s="85"/>
      <c r="U105" s="85"/>
      <c r="V105" s="85"/>
      <c r="W105" s="85"/>
      <c r="X105" s="86"/>
      <c r="Y105" s="39"/>
      <c r="Z105" s="39"/>
      <c r="AA105" s="39"/>
      <c r="AB105" s="39"/>
      <c r="AC105" s="39"/>
      <c r="AD105" s="39"/>
      <c r="AE105" s="39"/>
      <c r="AT105" s="18" t="s">
        <v>169</v>
      </c>
      <c r="AU105" s="18" t="s">
        <v>83</v>
      </c>
    </row>
    <row r="106" s="2" customFormat="1" ht="24.15" customHeight="1">
      <c r="A106" s="39"/>
      <c r="B106" s="40"/>
      <c r="C106" s="215" t="s">
        <v>194</v>
      </c>
      <c r="D106" s="215" t="s">
        <v>160</v>
      </c>
      <c r="E106" s="216" t="s">
        <v>504</v>
      </c>
      <c r="F106" s="217" t="s">
        <v>505</v>
      </c>
      <c r="G106" s="218" t="s">
        <v>491</v>
      </c>
      <c r="H106" s="219">
        <v>1</v>
      </c>
      <c r="I106" s="220"/>
      <c r="J106" s="220"/>
      <c r="K106" s="221">
        <f>ROUND(P106*H106,2)</f>
        <v>0</v>
      </c>
      <c r="L106" s="217" t="s">
        <v>164</v>
      </c>
      <c r="M106" s="45"/>
      <c r="N106" s="222" t="s">
        <v>20</v>
      </c>
      <c r="O106" s="223" t="s">
        <v>45</v>
      </c>
      <c r="P106" s="224">
        <f>I106+J106</f>
        <v>0</v>
      </c>
      <c r="Q106" s="224">
        <f>ROUND(I106*H106,2)</f>
        <v>0</v>
      </c>
      <c r="R106" s="224">
        <f>ROUND(J106*H106,2)</f>
        <v>0</v>
      </c>
      <c r="S106" s="85"/>
      <c r="T106" s="225">
        <f>S106*H106</f>
        <v>0</v>
      </c>
      <c r="U106" s="225">
        <v>0</v>
      </c>
      <c r="V106" s="225">
        <f>U106*H106</f>
        <v>0</v>
      </c>
      <c r="W106" s="225">
        <v>0</v>
      </c>
      <c r="X106" s="226">
        <f>W106*H106</f>
        <v>0</v>
      </c>
      <c r="Y106" s="39"/>
      <c r="Z106" s="39"/>
      <c r="AA106" s="39"/>
      <c r="AB106" s="39"/>
      <c r="AC106" s="39"/>
      <c r="AD106" s="39"/>
      <c r="AE106" s="39"/>
      <c r="AR106" s="227" t="s">
        <v>492</v>
      </c>
      <c r="AT106" s="227" t="s">
        <v>160</v>
      </c>
      <c r="AU106" s="227" t="s">
        <v>83</v>
      </c>
      <c r="AY106" s="18" t="s">
        <v>159</v>
      </c>
      <c r="BE106" s="228">
        <f>IF(O106="základní",K106,0)</f>
        <v>0</v>
      </c>
      <c r="BF106" s="228">
        <f>IF(O106="snížená",K106,0)</f>
        <v>0</v>
      </c>
      <c r="BG106" s="228">
        <f>IF(O106="zákl. přenesená",K106,0)</f>
        <v>0</v>
      </c>
      <c r="BH106" s="228">
        <f>IF(O106="sníž. přenesená",K106,0)</f>
        <v>0</v>
      </c>
      <c r="BI106" s="228">
        <f>IF(O106="nulová",K106,0)</f>
        <v>0</v>
      </c>
      <c r="BJ106" s="18" t="s">
        <v>83</v>
      </c>
      <c r="BK106" s="228">
        <f>ROUND(P106*H106,2)</f>
        <v>0</v>
      </c>
      <c r="BL106" s="18" t="s">
        <v>492</v>
      </c>
      <c r="BM106" s="227" t="s">
        <v>506</v>
      </c>
    </row>
    <row r="107" s="2" customFormat="1">
      <c r="A107" s="39"/>
      <c r="B107" s="40"/>
      <c r="C107" s="41"/>
      <c r="D107" s="229" t="s">
        <v>167</v>
      </c>
      <c r="E107" s="41"/>
      <c r="F107" s="230" t="s">
        <v>505</v>
      </c>
      <c r="G107" s="41"/>
      <c r="H107" s="41"/>
      <c r="I107" s="231"/>
      <c r="J107" s="231"/>
      <c r="K107" s="41"/>
      <c r="L107" s="41"/>
      <c r="M107" s="45"/>
      <c r="N107" s="232"/>
      <c r="O107" s="233"/>
      <c r="P107" s="85"/>
      <c r="Q107" s="85"/>
      <c r="R107" s="85"/>
      <c r="S107" s="85"/>
      <c r="T107" s="85"/>
      <c r="U107" s="85"/>
      <c r="V107" s="85"/>
      <c r="W107" s="85"/>
      <c r="X107" s="86"/>
      <c r="Y107" s="39"/>
      <c r="Z107" s="39"/>
      <c r="AA107" s="39"/>
      <c r="AB107" s="39"/>
      <c r="AC107" s="39"/>
      <c r="AD107" s="39"/>
      <c r="AE107" s="39"/>
      <c r="AT107" s="18" t="s">
        <v>167</v>
      </c>
      <c r="AU107" s="18" t="s">
        <v>83</v>
      </c>
    </row>
    <row r="108" s="2" customFormat="1">
      <c r="A108" s="39"/>
      <c r="B108" s="40"/>
      <c r="C108" s="41"/>
      <c r="D108" s="234" t="s">
        <v>169</v>
      </c>
      <c r="E108" s="41"/>
      <c r="F108" s="235" t="s">
        <v>507</v>
      </c>
      <c r="G108" s="41"/>
      <c r="H108" s="41"/>
      <c r="I108" s="231"/>
      <c r="J108" s="231"/>
      <c r="K108" s="41"/>
      <c r="L108" s="41"/>
      <c r="M108" s="45"/>
      <c r="N108" s="232"/>
      <c r="O108" s="233"/>
      <c r="P108" s="85"/>
      <c r="Q108" s="85"/>
      <c r="R108" s="85"/>
      <c r="S108" s="85"/>
      <c r="T108" s="85"/>
      <c r="U108" s="85"/>
      <c r="V108" s="85"/>
      <c r="W108" s="85"/>
      <c r="X108" s="86"/>
      <c r="Y108" s="39"/>
      <c r="Z108" s="39"/>
      <c r="AA108" s="39"/>
      <c r="AB108" s="39"/>
      <c r="AC108" s="39"/>
      <c r="AD108" s="39"/>
      <c r="AE108" s="39"/>
      <c r="AT108" s="18" t="s">
        <v>169</v>
      </c>
      <c r="AU108" s="18" t="s">
        <v>83</v>
      </c>
    </row>
    <row r="109" s="13" customFormat="1">
      <c r="A109" s="13"/>
      <c r="B109" s="236"/>
      <c r="C109" s="237"/>
      <c r="D109" s="229" t="s">
        <v>171</v>
      </c>
      <c r="E109" s="238" t="s">
        <v>20</v>
      </c>
      <c r="F109" s="239" t="s">
        <v>508</v>
      </c>
      <c r="G109" s="237"/>
      <c r="H109" s="240">
        <v>1</v>
      </c>
      <c r="I109" s="241"/>
      <c r="J109" s="241"/>
      <c r="K109" s="237"/>
      <c r="L109" s="237"/>
      <c r="M109" s="242"/>
      <c r="N109" s="243"/>
      <c r="O109" s="244"/>
      <c r="P109" s="244"/>
      <c r="Q109" s="244"/>
      <c r="R109" s="244"/>
      <c r="S109" s="244"/>
      <c r="T109" s="244"/>
      <c r="U109" s="244"/>
      <c r="V109" s="244"/>
      <c r="W109" s="244"/>
      <c r="X109" s="245"/>
      <c r="Y109" s="13"/>
      <c r="Z109" s="13"/>
      <c r="AA109" s="13"/>
      <c r="AB109" s="13"/>
      <c r="AC109" s="13"/>
      <c r="AD109" s="13"/>
      <c r="AE109" s="13"/>
      <c r="AT109" s="246" t="s">
        <v>171</v>
      </c>
      <c r="AU109" s="246" t="s">
        <v>83</v>
      </c>
      <c r="AV109" s="13" t="s">
        <v>85</v>
      </c>
      <c r="AW109" s="13" t="s">
        <v>5</v>
      </c>
      <c r="AX109" s="13" t="s">
        <v>83</v>
      </c>
      <c r="AY109" s="246" t="s">
        <v>159</v>
      </c>
    </row>
    <row r="110" s="2" customFormat="1" ht="24.15" customHeight="1">
      <c r="A110" s="39"/>
      <c r="B110" s="40"/>
      <c r="C110" s="215" t="s">
        <v>203</v>
      </c>
      <c r="D110" s="215" t="s">
        <v>160</v>
      </c>
      <c r="E110" s="216" t="s">
        <v>509</v>
      </c>
      <c r="F110" s="217" t="s">
        <v>510</v>
      </c>
      <c r="G110" s="218" t="s">
        <v>511</v>
      </c>
      <c r="H110" s="219">
        <v>1</v>
      </c>
      <c r="I110" s="220"/>
      <c r="J110" s="220"/>
      <c r="K110" s="221">
        <f>ROUND(P110*H110,2)</f>
        <v>0</v>
      </c>
      <c r="L110" s="217" t="s">
        <v>20</v>
      </c>
      <c r="M110" s="45"/>
      <c r="N110" s="222" t="s">
        <v>20</v>
      </c>
      <c r="O110" s="223" t="s">
        <v>45</v>
      </c>
      <c r="P110" s="224">
        <f>I110+J110</f>
        <v>0</v>
      </c>
      <c r="Q110" s="224">
        <f>ROUND(I110*H110,2)</f>
        <v>0</v>
      </c>
      <c r="R110" s="224">
        <f>ROUND(J110*H110,2)</f>
        <v>0</v>
      </c>
      <c r="S110" s="85"/>
      <c r="T110" s="225">
        <f>S110*H110</f>
        <v>0</v>
      </c>
      <c r="U110" s="225">
        <v>0</v>
      </c>
      <c r="V110" s="225">
        <f>U110*H110</f>
        <v>0</v>
      </c>
      <c r="W110" s="225">
        <v>0</v>
      </c>
      <c r="X110" s="226">
        <f>W110*H110</f>
        <v>0</v>
      </c>
      <c r="Y110" s="39"/>
      <c r="Z110" s="39"/>
      <c r="AA110" s="39"/>
      <c r="AB110" s="39"/>
      <c r="AC110" s="39"/>
      <c r="AD110" s="39"/>
      <c r="AE110" s="39"/>
      <c r="AR110" s="227" t="s">
        <v>492</v>
      </c>
      <c r="AT110" s="227" t="s">
        <v>160</v>
      </c>
      <c r="AU110" s="227" t="s">
        <v>83</v>
      </c>
      <c r="AY110" s="18" t="s">
        <v>159</v>
      </c>
      <c r="BE110" s="228">
        <f>IF(O110="základní",K110,0)</f>
        <v>0</v>
      </c>
      <c r="BF110" s="228">
        <f>IF(O110="snížená",K110,0)</f>
        <v>0</v>
      </c>
      <c r="BG110" s="228">
        <f>IF(O110="zákl. přenesená",K110,0)</f>
        <v>0</v>
      </c>
      <c r="BH110" s="228">
        <f>IF(O110="sníž. přenesená",K110,0)</f>
        <v>0</v>
      </c>
      <c r="BI110" s="228">
        <f>IF(O110="nulová",K110,0)</f>
        <v>0</v>
      </c>
      <c r="BJ110" s="18" t="s">
        <v>83</v>
      </c>
      <c r="BK110" s="228">
        <f>ROUND(P110*H110,2)</f>
        <v>0</v>
      </c>
      <c r="BL110" s="18" t="s">
        <v>492</v>
      </c>
      <c r="BM110" s="227" t="s">
        <v>512</v>
      </c>
    </row>
    <row r="111" s="2" customFormat="1">
      <c r="A111" s="39"/>
      <c r="B111" s="40"/>
      <c r="C111" s="41"/>
      <c r="D111" s="229" t="s">
        <v>167</v>
      </c>
      <c r="E111" s="41"/>
      <c r="F111" s="230" t="s">
        <v>513</v>
      </c>
      <c r="G111" s="41"/>
      <c r="H111" s="41"/>
      <c r="I111" s="231"/>
      <c r="J111" s="231"/>
      <c r="K111" s="41"/>
      <c r="L111" s="41"/>
      <c r="M111" s="45"/>
      <c r="N111" s="232"/>
      <c r="O111" s="233"/>
      <c r="P111" s="85"/>
      <c r="Q111" s="85"/>
      <c r="R111" s="85"/>
      <c r="S111" s="85"/>
      <c r="T111" s="85"/>
      <c r="U111" s="85"/>
      <c r="V111" s="85"/>
      <c r="W111" s="85"/>
      <c r="X111" s="86"/>
      <c r="Y111" s="39"/>
      <c r="Z111" s="39"/>
      <c r="AA111" s="39"/>
      <c r="AB111" s="39"/>
      <c r="AC111" s="39"/>
      <c r="AD111" s="39"/>
      <c r="AE111" s="39"/>
      <c r="AT111" s="18" t="s">
        <v>167</v>
      </c>
      <c r="AU111" s="18" t="s">
        <v>83</v>
      </c>
    </row>
    <row r="112" s="2" customFormat="1" ht="24.15" customHeight="1">
      <c r="A112" s="39"/>
      <c r="B112" s="40"/>
      <c r="C112" s="215" t="s">
        <v>210</v>
      </c>
      <c r="D112" s="215" t="s">
        <v>160</v>
      </c>
      <c r="E112" s="216" t="s">
        <v>514</v>
      </c>
      <c r="F112" s="217" t="s">
        <v>515</v>
      </c>
      <c r="G112" s="218" t="s">
        <v>163</v>
      </c>
      <c r="H112" s="219">
        <v>120</v>
      </c>
      <c r="I112" s="220"/>
      <c r="J112" s="220"/>
      <c r="K112" s="221">
        <f>ROUND(P112*H112,2)</f>
        <v>0</v>
      </c>
      <c r="L112" s="217" t="s">
        <v>164</v>
      </c>
      <c r="M112" s="45"/>
      <c r="N112" s="222" t="s">
        <v>20</v>
      </c>
      <c r="O112" s="223" t="s">
        <v>45</v>
      </c>
      <c r="P112" s="224">
        <f>I112+J112</f>
        <v>0</v>
      </c>
      <c r="Q112" s="224">
        <f>ROUND(I112*H112,2)</f>
        <v>0</v>
      </c>
      <c r="R112" s="224">
        <f>ROUND(J112*H112,2)</f>
        <v>0</v>
      </c>
      <c r="S112" s="85"/>
      <c r="T112" s="225">
        <f>S112*H112</f>
        <v>0</v>
      </c>
      <c r="U112" s="225">
        <v>1.48</v>
      </c>
      <c r="V112" s="225">
        <f>U112*H112</f>
        <v>177.59999999999999</v>
      </c>
      <c r="W112" s="225">
        <v>0</v>
      </c>
      <c r="X112" s="226">
        <f>W112*H112</f>
        <v>0</v>
      </c>
      <c r="Y112" s="39"/>
      <c r="Z112" s="39"/>
      <c r="AA112" s="39"/>
      <c r="AB112" s="39"/>
      <c r="AC112" s="39"/>
      <c r="AD112" s="39"/>
      <c r="AE112" s="39"/>
      <c r="AR112" s="227" t="s">
        <v>165</v>
      </c>
      <c r="AT112" s="227" t="s">
        <v>160</v>
      </c>
      <c r="AU112" s="227" t="s">
        <v>83</v>
      </c>
      <c r="AY112" s="18" t="s">
        <v>159</v>
      </c>
      <c r="BE112" s="228">
        <f>IF(O112="základní",K112,0)</f>
        <v>0</v>
      </c>
      <c r="BF112" s="228">
        <f>IF(O112="snížená",K112,0)</f>
        <v>0</v>
      </c>
      <c r="BG112" s="228">
        <f>IF(O112="zákl. přenesená",K112,0)</f>
        <v>0</v>
      </c>
      <c r="BH112" s="228">
        <f>IF(O112="sníž. přenesená",K112,0)</f>
        <v>0</v>
      </c>
      <c r="BI112" s="228">
        <f>IF(O112="nulová",K112,0)</f>
        <v>0</v>
      </c>
      <c r="BJ112" s="18" t="s">
        <v>83</v>
      </c>
      <c r="BK112" s="228">
        <f>ROUND(P112*H112,2)</f>
        <v>0</v>
      </c>
      <c r="BL112" s="18" t="s">
        <v>165</v>
      </c>
      <c r="BM112" s="227" t="s">
        <v>516</v>
      </c>
    </row>
    <row r="113" s="2" customFormat="1">
      <c r="A113" s="39"/>
      <c r="B113" s="40"/>
      <c r="C113" s="41"/>
      <c r="D113" s="229" t="s">
        <v>167</v>
      </c>
      <c r="E113" s="41"/>
      <c r="F113" s="230" t="s">
        <v>517</v>
      </c>
      <c r="G113" s="41"/>
      <c r="H113" s="41"/>
      <c r="I113" s="231"/>
      <c r="J113" s="231"/>
      <c r="K113" s="41"/>
      <c r="L113" s="41"/>
      <c r="M113" s="45"/>
      <c r="N113" s="232"/>
      <c r="O113" s="233"/>
      <c r="P113" s="85"/>
      <c r="Q113" s="85"/>
      <c r="R113" s="85"/>
      <c r="S113" s="85"/>
      <c r="T113" s="85"/>
      <c r="U113" s="85"/>
      <c r="V113" s="85"/>
      <c r="W113" s="85"/>
      <c r="X113" s="86"/>
      <c r="Y113" s="39"/>
      <c r="Z113" s="39"/>
      <c r="AA113" s="39"/>
      <c r="AB113" s="39"/>
      <c r="AC113" s="39"/>
      <c r="AD113" s="39"/>
      <c r="AE113" s="39"/>
      <c r="AT113" s="18" t="s">
        <v>167</v>
      </c>
      <c r="AU113" s="18" t="s">
        <v>83</v>
      </c>
    </row>
    <row r="114" s="2" customFormat="1">
      <c r="A114" s="39"/>
      <c r="B114" s="40"/>
      <c r="C114" s="41"/>
      <c r="D114" s="234" t="s">
        <v>169</v>
      </c>
      <c r="E114" s="41"/>
      <c r="F114" s="235" t="s">
        <v>518</v>
      </c>
      <c r="G114" s="41"/>
      <c r="H114" s="41"/>
      <c r="I114" s="231"/>
      <c r="J114" s="231"/>
      <c r="K114" s="41"/>
      <c r="L114" s="41"/>
      <c r="M114" s="45"/>
      <c r="N114" s="232"/>
      <c r="O114" s="233"/>
      <c r="P114" s="85"/>
      <c r="Q114" s="85"/>
      <c r="R114" s="85"/>
      <c r="S114" s="85"/>
      <c r="T114" s="85"/>
      <c r="U114" s="85"/>
      <c r="V114" s="85"/>
      <c r="W114" s="85"/>
      <c r="X114" s="86"/>
      <c r="Y114" s="39"/>
      <c r="Z114" s="39"/>
      <c r="AA114" s="39"/>
      <c r="AB114" s="39"/>
      <c r="AC114" s="39"/>
      <c r="AD114" s="39"/>
      <c r="AE114" s="39"/>
      <c r="AT114" s="18" t="s">
        <v>169</v>
      </c>
      <c r="AU114" s="18" t="s">
        <v>83</v>
      </c>
    </row>
    <row r="115" s="2" customFormat="1" ht="33" customHeight="1">
      <c r="A115" s="39"/>
      <c r="B115" s="40"/>
      <c r="C115" s="215" t="s">
        <v>199</v>
      </c>
      <c r="D115" s="215" t="s">
        <v>160</v>
      </c>
      <c r="E115" s="216" t="s">
        <v>519</v>
      </c>
      <c r="F115" s="217" t="s">
        <v>520</v>
      </c>
      <c r="G115" s="218" t="s">
        <v>177</v>
      </c>
      <c r="H115" s="219">
        <v>50</v>
      </c>
      <c r="I115" s="220"/>
      <c r="J115" s="220"/>
      <c r="K115" s="221">
        <f>ROUND(P115*H115,2)</f>
        <v>0</v>
      </c>
      <c r="L115" s="217" t="s">
        <v>164</v>
      </c>
      <c r="M115" s="45"/>
      <c r="N115" s="222" t="s">
        <v>20</v>
      </c>
      <c r="O115" s="223" t="s">
        <v>45</v>
      </c>
      <c r="P115" s="224">
        <f>I115+J115</f>
        <v>0</v>
      </c>
      <c r="Q115" s="224">
        <f>ROUND(I115*H115,2)</f>
        <v>0</v>
      </c>
      <c r="R115" s="224">
        <f>ROUND(J115*H115,2)</f>
        <v>0</v>
      </c>
      <c r="S115" s="85"/>
      <c r="T115" s="225">
        <f>S115*H115</f>
        <v>0</v>
      </c>
      <c r="U115" s="225">
        <v>0.16794999999999999</v>
      </c>
      <c r="V115" s="225">
        <f>U115*H115</f>
        <v>8.3974999999999991</v>
      </c>
      <c r="W115" s="225">
        <v>0</v>
      </c>
      <c r="X115" s="226">
        <f>W115*H115</f>
        <v>0</v>
      </c>
      <c r="Y115" s="39"/>
      <c r="Z115" s="39"/>
      <c r="AA115" s="39"/>
      <c r="AB115" s="39"/>
      <c r="AC115" s="39"/>
      <c r="AD115" s="39"/>
      <c r="AE115" s="39"/>
      <c r="AR115" s="227" t="s">
        <v>165</v>
      </c>
      <c r="AT115" s="227" t="s">
        <v>160</v>
      </c>
      <c r="AU115" s="227" t="s">
        <v>83</v>
      </c>
      <c r="AY115" s="18" t="s">
        <v>159</v>
      </c>
      <c r="BE115" s="228">
        <f>IF(O115="základní",K115,0)</f>
        <v>0</v>
      </c>
      <c r="BF115" s="228">
        <f>IF(O115="snížená",K115,0)</f>
        <v>0</v>
      </c>
      <c r="BG115" s="228">
        <f>IF(O115="zákl. přenesená",K115,0)</f>
        <v>0</v>
      </c>
      <c r="BH115" s="228">
        <f>IF(O115="sníž. přenesená",K115,0)</f>
        <v>0</v>
      </c>
      <c r="BI115" s="228">
        <f>IF(O115="nulová",K115,0)</f>
        <v>0</v>
      </c>
      <c r="BJ115" s="18" t="s">
        <v>83</v>
      </c>
      <c r="BK115" s="228">
        <f>ROUND(P115*H115,2)</f>
        <v>0</v>
      </c>
      <c r="BL115" s="18" t="s">
        <v>165</v>
      </c>
      <c r="BM115" s="227" t="s">
        <v>521</v>
      </c>
    </row>
    <row r="116" s="2" customFormat="1">
      <c r="A116" s="39"/>
      <c r="B116" s="40"/>
      <c r="C116" s="41"/>
      <c r="D116" s="229" t="s">
        <v>167</v>
      </c>
      <c r="E116" s="41"/>
      <c r="F116" s="230" t="s">
        <v>522</v>
      </c>
      <c r="G116" s="41"/>
      <c r="H116" s="41"/>
      <c r="I116" s="231"/>
      <c r="J116" s="231"/>
      <c r="K116" s="41"/>
      <c r="L116" s="41"/>
      <c r="M116" s="45"/>
      <c r="N116" s="232"/>
      <c r="O116" s="233"/>
      <c r="P116" s="85"/>
      <c r="Q116" s="85"/>
      <c r="R116" s="85"/>
      <c r="S116" s="85"/>
      <c r="T116" s="85"/>
      <c r="U116" s="85"/>
      <c r="V116" s="85"/>
      <c r="W116" s="85"/>
      <c r="X116" s="86"/>
      <c r="Y116" s="39"/>
      <c r="Z116" s="39"/>
      <c r="AA116" s="39"/>
      <c r="AB116" s="39"/>
      <c r="AC116" s="39"/>
      <c r="AD116" s="39"/>
      <c r="AE116" s="39"/>
      <c r="AT116" s="18" t="s">
        <v>167</v>
      </c>
      <c r="AU116" s="18" t="s">
        <v>83</v>
      </c>
    </row>
    <row r="117" s="2" customFormat="1">
      <c r="A117" s="39"/>
      <c r="B117" s="40"/>
      <c r="C117" s="41"/>
      <c r="D117" s="234" t="s">
        <v>169</v>
      </c>
      <c r="E117" s="41"/>
      <c r="F117" s="235" t="s">
        <v>523</v>
      </c>
      <c r="G117" s="41"/>
      <c r="H117" s="41"/>
      <c r="I117" s="231"/>
      <c r="J117" s="231"/>
      <c r="K117" s="41"/>
      <c r="L117" s="41"/>
      <c r="M117" s="45"/>
      <c r="N117" s="232"/>
      <c r="O117" s="233"/>
      <c r="P117" s="85"/>
      <c r="Q117" s="85"/>
      <c r="R117" s="85"/>
      <c r="S117" s="85"/>
      <c r="T117" s="85"/>
      <c r="U117" s="85"/>
      <c r="V117" s="85"/>
      <c r="W117" s="85"/>
      <c r="X117" s="86"/>
      <c r="Y117" s="39"/>
      <c r="Z117" s="39"/>
      <c r="AA117" s="39"/>
      <c r="AB117" s="39"/>
      <c r="AC117" s="39"/>
      <c r="AD117" s="39"/>
      <c r="AE117" s="39"/>
      <c r="AT117" s="18" t="s">
        <v>169</v>
      </c>
      <c r="AU117" s="18" t="s">
        <v>83</v>
      </c>
    </row>
    <row r="118" s="2" customFormat="1" ht="24.15" customHeight="1">
      <c r="A118" s="39"/>
      <c r="B118" s="40"/>
      <c r="C118" s="215" t="s">
        <v>226</v>
      </c>
      <c r="D118" s="215" t="s">
        <v>160</v>
      </c>
      <c r="E118" s="216" t="s">
        <v>524</v>
      </c>
      <c r="F118" s="217" t="s">
        <v>525</v>
      </c>
      <c r="G118" s="218" t="s">
        <v>163</v>
      </c>
      <c r="H118" s="219">
        <v>20</v>
      </c>
      <c r="I118" s="220"/>
      <c r="J118" s="220"/>
      <c r="K118" s="221">
        <f>ROUND(P118*H118,2)</f>
        <v>0</v>
      </c>
      <c r="L118" s="217" t="s">
        <v>164</v>
      </c>
      <c r="M118" s="45"/>
      <c r="N118" s="222" t="s">
        <v>20</v>
      </c>
      <c r="O118" s="223" t="s">
        <v>45</v>
      </c>
      <c r="P118" s="224">
        <f>I118+J118</f>
        <v>0</v>
      </c>
      <c r="Q118" s="224">
        <f>ROUND(I118*H118,2)</f>
        <v>0</v>
      </c>
      <c r="R118" s="224">
        <f>ROUND(J118*H118,2)</f>
        <v>0</v>
      </c>
      <c r="S118" s="85"/>
      <c r="T118" s="225">
        <f>S118*H118</f>
        <v>0</v>
      </c>
      <c r="U118" s="225">
        <v>1.69</v>
      </c>
      <c r="V118" s="225">
        <f>U118*H118</f>
        <v>33.799999999999997</v>
      </c>
      <c r="W118" s="225">
        <v>0</v>
      </c>
      <c r="X118" s="226">
        <f>W118*H118</f>
        <v>0</v>
      </c>
      <c r="Y118" s="39"/>
      <c r="Z118" s="39"/>
      <c r="AA118" s="39"/>
      <c r="AB118" s="39"/>
      <c r="AC118" s="39"/>
      <c r="AD118" s="39"/>
      <c r="AE118" s="39"/>
      <c r="AR118" s="227" t="s">
        <v>165</v>
      </c>
      <c r="AT118" s="227" t="s">
        <v>160</v>
      </c>
      <c r="AU118" s="227" t="s">
        <v>83</v>
      </c>
      <c r="AY118" s="18" t="s">
        <v>159</v>
      </c>
      <c r="BE118" s="228">
        <f>IF(O118="základní",K118,0)</f>
        <v>0</v>
      </c>
      <c r="BF118" s="228">
        <f>IF(O118="snížená",K118,0)</f>
        <v>0</v>
      </c>
      <c r="BG118" s="228">
        <f>IF(O118="zákl. přenesená",K118,0)</f>
        <v>0</v>
      </c>
      <c r="BH118" s="228">
        <f>IF(O118="sníž. přenesená",K118,0)</f>
        <v>0</v>
      </c>
      <c r="BI118" s="228">
        <f>IF(O118="nulová",K118,0)</f>
        <v>0</v>
      </c>
      <c r="BJ118" s="18" t="s">
        <v>83</v>
      </c>
      <c r="BK118" s="228">
        <f>ROUND(P118*H118,2)</f>
        <v>0</v>
      </c>
      <c r="BL118" s="18" t="s">
        <v>165</v>
      </c>
      <c r="BM118" s="227" t="s">
        <v>526</v>
      </c>
    </row>
    <row r="119" s="2" customFormat="1">
      <c r="A119" s="39"/>
      <c r="B119" s="40"/>
      <c r="C119" s="41"/>
      <c r="D119" s="229" t="s">
        <v>167</v>
      </c>
      <c r="E119" s="41"/>
      <c r="F119" s="230" t="s">
        <v>527</v>
      </c>
      <c r="G119" s="41"/>
      <c r="H119" s="41"/>
      <c r="I119" s="231"/>
      <c r="J119" s="231"/>
      <c r="K119" s="41"/>
      <c r="L119" s="41"/>
      <c r="M119" s="45"/>
      <c r="N119" s="232"/>
      <c r="O119" s="233"/>
      <c r="P119" s="85"/>
      <c r="Q119" s="85"/>
      <c r="R119" s="85"/>
      <c r="S119" s="85"/>
      <c r="T119" s="85"/>
      <c r="U119" s="85"/>
      <c r="V119" s="85"/>
      <c r="W119" s="85"/>
      <c r="X119" s="86"/>
      <c r="Y119" s="39"/>
      <c r="Z119" s="39"/>
      <c r="AA119" s="39"/>
      <c r="AB119" s="39"/>
      <c r="AC119" s="39"/>
      <c r="AD119" s="39"/>
      <c r="AE119" s="39"/>
      <c r="AT119" s="18" t="s">
        <v>167</v>
      </c>
      <c r="AU119" s="18" t="s">
        <v>83</v>
      </c>
    </row>
    <row r="120" s="2" customFormat="1">
      <c r="A120" s="39"/>
      <c r="B120" s="40"/>
      <c r="C120" s="41"/>
      <c r="D120" s="234" t="s">
        <v>169</v>
      </c>
      <c r="E120" s="41"/>
      <c r="F120" s="235" t="s">
        <v>528</v>
      </c>
      <c r="G120" s="41"/>
      <c r="H120" s="41"/>
      <c r="I120" s="231"/>
      <c r="J120" s="231"/>
      <c r="K120" s="41"/>
      <c r="L120" s="41"/>
      <c r="M120" s="45"/>
      <c r="N120" s="232"/>
      <c r="O120" s="233"/>
      <c r="P120" s="85"/>
      <c r="Q120" s="85"/>
      <c r="R120" s="85"/>
      <c r="S120" s="85"/>
      <c r="T120" s="85"/>
      <c r="U120" s="85"/>
      <c r="V120" s="85"/>
      <c r="W120" s="85"/>
      <c r="X120" s="86"/>
      <c r="Y120" s="39"/>
      <c r="Z120" s="39"/>
      <c r="AA120" s="39"/>
      <c r="AB120" s="39"/>
      <c r="AC120" s="39"/>
      <c r="AD120" s="39"/>
      <c r="AE120" s="39"/>
      <c r="AT120" s="18" t="s">
        <v>169</v>
      </c>
      <c r="AU120" s="18" t="s">
        <v>83</v>
      </c>
    </row>
    <row r="121" s="2" customFormat="1" ht="24.15" customHeight="1">
      <c r="A121" s="39"/>
      <c r="B121" s="40"/>
      <c r="C121" s="215" t="s">
        <v>233</v>
      </c>
      <c r="D121" s="215" t="s">
        <v>160</v>
      </c>
      <c r="E121" s="216" t="s">
        <v>529</v>
      </c>
      <c r="F121" s="217" t="s">
        <v>530</v>
      </c>
      <c r="G121" s="218" t="s">
        <v>511</v>
      </c>
      <c r="H121" s="219">
        <v>1</v>
      </c>
      <c r="I121" s="220"/>
      <c r="J121" s="220"/>
      <c r="K121" s="221">
        <f>ROUND(P121*H121,2)</f>
        <v>0</v>
      </c>
      <c r="L121" s="217" t="s">
        <v>20</v>
      </c>
      <c r="M121" s="45"/>
      <c r="N121" s="222" t="s">
        <v>20</v>
      </c>
      <c r="O121" s="223" t="s">
        <v>45</v>
      </c>
      <c r="P121" s="224">
        <f>I121+J121</f>
        <v>0</v>
      </c>
      <c r="Q121" s="224">
        <f>ROUND(I121*H121,2)</f>
        <v>0</v>
      </c>
      <c r="R121" s="224">
        <f>ROUND(J121*H121,2)</f>
        <v>0</v>
      </c>
      <c r="S121" s="85"/>
      <c r="T121" s="225">
        <f>S121*H121</f>
        <v>0</v>
      </c>
      <c r="U121" s="225">
        <v>0</v>
      </c>
      <c r="V121" s="225">
        <f>U121*H121</f>
        <v>0</v>
      </c>
      <c r="W121" s="225">
        <v>0</v>
      </c>
      <c r="X121" s="226">
        <f>W121*H121</f>
        <v>0</v>
      </c>
      <c r="Y121" s="39"/>
      <c r="Z121" s="39"/>
      <c r="AA121" s="39"/>
      <c r="AB121" s="39"/>
      <c r="AC121" s="39"/>
      <c r="AD121" s="39"/>
      <c r="AE121" s="39"/>
      <c r="AR121" s="227" t="s">
        <v>492</v>
      </c>
      <c r="AT121" s="227" t="s">
        <v>160</v>
      </c>
      <c r="AU121" s="227" t="s">
        <v>83</v>
      </c>
      <c r="AY121" s="18" t="s">
        <v>159</v>
      </c>
      <c r="BE121" s="228">
        <f>IF(O121="základní",K121,0)</f>
        <v>0</v>
      </c>
      <c r="BF121" s="228">
        <f>IF(O121="snížená",K121,0)</f>
        <v>0</v>
      </c>
      <c r="BG121" s="228">
        <f>IF(O121="zákl. přenesená",K121,0)</f>
        <v>0</v>
      </c>
      <c r="BH121" s="228">
        <f>IF(O121="sníž. přenesená",K121,0)</f>
        <v>0</v>
      </c>
      <c r="BI121" s="228">
        <f>IF(O121="nulová",K121,0)</f>
        <v>0</v>
      </c>
      <c r="BJ121" s="18" t="s">
        <v>83</v>
      </c>
      <c r="BK121" s="228">
        <f>ROUND(P121*H121,2)</f>
        <v>0</v>
      </c>
      <c r="BL121" s="18" t="s">
        <v>492</v>
      </c>
      <c r="BM121" s="227" t="s">
        <v>531</v>
      </c>
    </row>
    <row r="122" s="2" customFormat="1">
      <c r="A122" s="39"/>
      <c r="B122" s="40"/>
      <c r="C122" s="41"/>
      <c r="D122" s="229" t="s">
        <v>167</v>
      </c>
      <c r="E122" s="41"/>
      <c r="F122" s="230" t="s">
        <v>530</v>
      </c>
      <c r="G122" s="41"/>
      <c r="H122" s="41"/>
      <c r="I122" s="231"/>
      <c r="J122" s="231"/>
      <c r="K122" s="41"/>
      <c r="L122" s="41"/>
      <c r="M122" s="45"/>
      <c r="N122" s="232"/>
      <c r="O122" s="233"/>
      <c r="P122" s="85"/>
      <c r="Q122" s="85"/>
      <c r="R122" s="85"/>
      <c r="S122" s="85"/>
      <c r="T122" s="85"/>
      <c r="U122" s="85"/>
      <c r="V122" s="85"/>
      <c r="W122" s="85"/>
      <c r="X122" s="86"/>
      <c r="Y122" s="39"/>
      <c r="Z122" s="39"/>
      <c r="AA122" s="39"/>
      <c r="AB122" s="39"/>
      <c r="AC122" s="39"/>
      <c r="AD122" s="39"/>
      <c r="AE122" s="39"/>
      <c r="AT122" s="18" t="s">
        <v>167</v>
      </c>
      <c r="AU122" s="18" t="s">
        <v>83</v>
      </c>
    </row>
    <row r="123" s="2" customFormat="1" ht="24.15" customHeight="1">
      <c r="A123" s="39"/>
      <c r="B123" s="40"/>
      <c r="C123" s="215" t="s">
        <v>240</v>
      </c>
      <c r="D123" s="215" t="s">
        <v>160</v>
      </c>
      <c r="E123" s="216" t="s">
        <v>532</v>
      </c>
      <c r="F123" s="217" t="s">
        <v>533</v>
      </c>
      <c r="G123" s="218" t="s">
        <v>491</v>
      </c>
      <c r="H123" s="219">
        <v>1</v>
      </c>
      <c r="I123" s="220"/>
      <c r="J123" s="220"/>
      <c r="K123" s="221">
        <f>ROUND(P123*H123,2)</f>
        <v>0</v>
      </c>
      <c r="L123" s="217" t="s">
        <v>164</v>
      </c>
      <c r="M123" s="45"/>
      <c r="N123" s="222" t="s">
        <v>20</v>
      </c>
      <c r="O123" s="223" t="s">
        <v>45</v>
      </c>
      <c r="P123" s="224">
        <f>I123+J123</f>
        <v>0</v>
      </c>
      <c r="Q123" s="224">
        <f>ROUND(I123*H123,2)</f>
        <v>0</v>
      </c>
      <c r="R123" s="224">
        <f>ROUND(J123*H123,2)</f>
        <v>0</v>
      </c>
      <c r="S123" s="85"/>
      <c r="T123" s="225">
        <f>S123*H123</f>
        <v>0</v>
      </c>
      <c r="U123" s="225">
        <v>0</v>
      </c>
      <c r="V123" s="225">
        <f>U123*H123</f>
        <v>0</v>
      </c>
      <c r="W123" s="225">
        <v>0</v>
      </c>
      <c r="X123" s="226">
        <f>W123*H123</f>
        <v>0</v>
      </c>
      <c r="Y123" s="39"/>
      <c r="Z123" s="39"/>
      <c r="AA123" s="39"/>
      <c r="AB123" s="39"/>
      <c r="AC123" s="39"/>
      <c r="AD123" s="39"/>
      <c r="AE123" s="39"/>
      <c r="AR123" s="227" t="s">
        <v>492</v>
      </c>
      <c r="AT123" s="227" t="s">
        <v>160</v>
      </c>
      <c r="AU123" s="227" t="s">
        <v>83</v>
      </c>
      <c r="AY123" s="18" t="s">
        <v>159</v>
      </c>
      <c r="BE123" s="228">
        <f>IF(O123="základní",K123,0)</f>
        <v>0</v>
      </c>
      <c r="BF123" s="228">
        <f>IF(O123="snížená",K123,0)</f>
        <v>0</v>
      </c>
      <c r="BG123" s="228">
        <f>IF(O123="zákl. přenesená",K123,0)</f>
        <v>0</v>
      </c>
      <c r="BH123" s="228">
        <f>IF(O123="sníž. přenesená",K123,0)</f>
        <v>0</v>
      </c>
      <c r="BI123" s="228">
        <f>IF(O123="nulová",K123,0)</f>
        <v>0</v>
      </c>
      <c r="BJ123" s="18" t="s">
        <v>83</v>
      </c>
      <c r="BK123" s="228">
        <f>ROUND(P123*H123,2)</f>
        <v>0</v>
      </c>
      <c r="BL123" s="18" t="s">
        <v>492</v>
      </c>
      <c r="BM123" s="227" t="s">
        <v>534</v>
      </c>
    </row>
    <row r="124" s="2" customFormat="1">
      <c r="A124" s="39"/>
      <c r="B124" s="40"/>
      <c r="C124" s="41"/>
      <c r="D124" s="229" t="s">
        <v>167</v>
      </c>
      <c r="E124" s="41"/>
      <c r="F124" s="230" t="s">
        <v>533</v>
      </c>
      <c r="G124" s="41"/>
      <c r="H124" s="41"/>
      <c r="I124" s="231"/>
      <c r="J124" s="231"/>
      <c r="K124" s="41"/>
      <c r="L124" s="41"/>
      <c r="M124" s="45"/>
      <c r="N124" s="232"/>
      <c r="O124" s="233"/>
      <c r="P124" s="85"/>
      <c r="Q124" s="85"/>
      <c r="R124" s="85"/>
      <c r="S124" s="85"/>
      <c r="T124" s="85"/>
      <c r="U124" s="85"/>
      <c r="V124" s="85"/>
      <c r="W124" s="85"/>
      <c r="X124" s="86"/>
      <c r="Y124" s="39"/>
      <c r="Z124" s="39"/>
      <c r="AA124" s="39"/>
      <c r="AB124" s="39"/>
      <c r="AC124" s="39"/>
      <c r="AD124" s="39"/>
      <c r="AE124" s="39"/>
      <c r="AT124" s="18" t="s">
        <v>167</v>
      </c>
      <c r="AU124" s="18" t="s">
        <v>83</v>
      </c>
    </row>
    <row r="125" s="2" customFormat="1">
      <c r="A125" s="39"/>
      <c r="B125" s="40"/>
      <c r="C125" s="41"/>
      <c r="D125" s="234" t="s">
        <v>169</v>
      </c>
      <c r="E125" s="41"/>
      <c r="F125" s="235" t="s">
        <v>535</v>
      </c>
      <c r="G125" s="41"/>
      <c r="H125" s="41"/>
      <c r="I125" s="231"/>
      <c r="J125" s="231"/>
      <c r="K125" s="41"/>
      <c r="L125" s="41"/>
      <c r="M125" s="45"/>
      <c r="N125" s="232"/>
      <c r="O125" s="233"/>
      <c r="P125" s="85"/>
      <c r="Q125" s="85"/>
      <c r="R125" s="85"/>
      <c r="S125" s="85"/>
      <c r="T125" s="85"/>
      <c r="U125" s="85"/>
      <c r="V125" s="85"/>
      <c r="W125" s="85"/>
      <c r="X125" s="86"/>
      <c r="Y125" s="39"/>
      <c r="Z125" s="39"/>
      <c r="AA125" s="39"/>
      <c r="AB125" s="39"/>
      <c r="AC125" s="39"/>
      <c r="AD125" s="39"/>
      <c r="AE125" s="39"/>
      <c r="AT125" s="18" t="s">
        <v>169</v>
      </c>
      <c r="AU125" s="18" t="s">
        <v>83</v>
      </c>
    </row>
    <row r="126" s="2" customFormat="1" ht="24.15" customHeight="1">
      <c r="A126" s="39"/>
      <c r="B126" s="40"/>
      <c r="C126" s="215" t="s">
        <v>9</v>
      </c>
      <c r="D126" s="215" t="s">
        <v>160</v>
      </c>
      <c r="E126" s="216" t="s">
        <v>536</v>
      </c>
      <c r="F126" s="217" t="s">
        <v>537</v>
      </c>
      <c r="G126" s="218" t="s">
        <v>538</v>
      </c>
      <c r="H126" s="219">
        <v>1</v>
      </c>
      <c r="I126" s="220"/>
      <c r="J126" s="220"/>
      <c r="K126" s="221">
        <f>ROUND(P126*H126,2)</f>
        <v>0</v>
      </c>
      <c r="L126" s="217" t="s">
        <v>20</v>
      </c>
      <c r="M126" s="45"/>
      <c r="N126" s="222" t="s">
        <v>20</v>
      </c>
      <c r="O126" s="223" t="s">
        <v>45</v>
      </c>
      <c r="P126" s="224">
        <f>I126+J126</f>
        <v>0</v>
      </c>
      <c r="Q126" s="224">
        <f>ROUND(I126*H126,2)</f>
        <v>0</v>
      </c>
      <c r="R126" s="224">
        <f>ROUND(J126*H126,2)</f>
        <v>0</v>
      </c>
      <c r="S126" s="85"/>
      <c r="T126" s="225">
        <f>S126*H126</f>
        <v>0</v>
      </c>
      <c r="U126" s="225">
        <v>0</v>
      </c>
      <c r="V126" s="225">
        <f>U126*H126</f>
        <v>0</v>
      </c>
      <c r="W126" s="225">
        <v>0</v>
      </c>
      <c r="X126" s="226">
        <f>W126*H126</f>
        <v>0</v>
      </c>
      <c r="Y126" s="39"/>
      <c r="Z126" s="39"/>
      <c r="AA126" s="39"/>
      <c r="AB126" s="39"/>
      <c r="AC126" s="39"/>
      <c r="AD126" s="39"/>
      <c r="AE126" s="39"/>
      <c r="AR126" s="227" t="s">
        <v>492</v>
      </c>
      <c r="AT126" s="227" t="s">
        <v>160</v>
      </c>
      <c r="AU126" s="227" t="s">
        <v>83</v>
      </c>
      <c r="AY126" s="18" t="s">
        <v>159</v>
      </c>
      <c r="BE126" s="228">
        <f>IF(O126="základní",K126,0)</f>
        <v>0</v>
      </c>
      <c r="BF126" s="228">
        <f>IF(O126="snížená",K126,0)</f>
        <v>0</v>
      </c>
      <c r="BG126" s="228">
        <f>IF(O126="zákl. přenesená",K126,0)</f>
        <v>0</v>
      </c>
      <c r="BH126" s="228">
        <f>IF(O126="sníž. přenesená",K126,0)</f>
        <v>0</v>
      </c>
      <c r="BI126" s="228">
        <f>IF(O126="nulová",K126,0)</f>
        <v>0</v>
      </c>
      <c r="BJ126" s="18" t="s">
        <v>83</v>
      </c>
      <c r="BK126" s="228">
        <f>ROUND(P126*H126,2)</f>
        <v>0</v>
      </c>
      <c r="BL126" s="18" t="s">
        <v>492</v>
      </c>
      <c r="BM126" s="227" t="s">
        <v>539</v>
      </c>
    </row>
    <row r="127" s="2" customFormat="1">
      <c r="A127" s="39"/>
      <c r="B127" s="40"/>
      <c r="C127" s="41"/>
      <c r="D127" s="229" t="s">
        <v>167</v>
      </c>
      <c r="E127" s="41"/>
      <c r="F127" s="230" t="s">
        <v>537</v>
      </c>
      <c r="G127" s="41"/>
      <c r="H127" s="41"/>
      <c r="I127" s="231"/>
      <c r="J127" s="231"/>
      <c r="K127" s="41"/>
      <c r="L127" s="41"/>
      <c r="M127" s="45"/>
      <c r="N127" s="232"/>
      <c r="O127" s="233"/>
      <c r="P127" s="85"/>
      <c r="Q127" s="85"/>
      <c r="R127" s="85"/>
      <c r="S127" s="85"/>
      <c r="T127" s="85"/>
      <c r="U127" s="85"/>
      <c r="V127" s="85"/>
      <c r="W127" s="85"/>
      <c r="X127" s="86"/>
      <c r="Y127" s="39"/>
      <c r="Z127" s="39"/>
      <c r="AA127" s="39"/>
      <c r="AB127" s="39"/>
      <c r="AC127" s="39"/>
      <c r="AD127" s="39"/>
      <c r="AE127" s="39"/>
      <c r="AT127" s="18" t="s">
        <v>167</v>
      </c>
      <c r="AU127" s="18" t="s">
        <v>83</v>
      </c>
    </row>
    <row r="128" s="2" customFormat="1">
      <c r="A128" s="39"/>
      <c r="B128" s="40"/>
      <c r="C128" s="41"/>
      <c r="D128" s="229" t="s">
        <v>311</v>
      </c>
      <c r="E128" s="41"/>
      <c r="F128" s="274" t="s">
        <v>540</v>
      </c>
      <c r="G128" s="41"/>
      <c r="H128" s="41"/>
      <c r="I128" s="231"/>
      <c r="J128" s="231"/>
      <c r="K128" s="41"/>
      <c r="L128" s="41"/>
      <c r="M128" s="45"/>
      <c r="N128" s="232"/>
      <c r="O128" s="233"/>
      <c r="P128" s="85"/>
      <c r="Q128" s="85"/>
      <c r="R128" s="85"/>
      <c r="S128" s="85"/>
      <c r="T128" s="85"/>
      <c r="U128" s="85"/>
      <c r="V128" s="85"/>
      <c r="W128" s="85"/>
      <c r="X128" s="86"/>
      <c r="Y128" s="39"/>
      <c r="Z128" s="39"/>
      <c r="AA128" s="39"/>
      <c r="AB128" s="39"/>
      <c r="AC128" s="39"/>
      <c r="AD128" s="39"/>
      <c r="AE128" s="39"/>
      <c r="AT128" s="18" t="s">
        <v>311</v>
      </c>
      <c r="AU128" s="18" t="s">
        <v>83</v>
      </c>
    </row>
    <row r="129" s="2" customFormat="1" ht="21.75" customHeight="1">
      <c r="A129" s="39"/>
      <c r="B129" s="40"/>
      <c r="C129" s="215" t="s">
        <v>256</v>
      </c>
      <c r="D129" s="215" t="s">
        <v>160</v>
      </c>
      <c r="E129" s="216" t="s">
        <v>541</v>
      </c>
      <c r="F129" s="217" t="s">
        <v>542</v>
      </c>
      <c r="G129" s="218" t="s">
        <v>511</v>
      </c>
      <c r="H129" s="219">
        <v>1</v>
      </c>
      <c r="I129" s="220"/>
      <c r="J129" s="220"/>
      <c r="K129" s="221">
        <f>ROUND(P129*H129,2)</f>
        <v>0</v>
      </c>
      <c r="L129" s="217" t="s">
        <v>20</v>
      </c>
      <c r="M129" s="45"/>
      <c r="N129" s="222" t="s">
        <v>20</v>
      </c>
      <c r="O129" s="223" t="s">
        <v>45</v>
      </c>
      <c r="P129" s="224">
        <f>I129+J129</f>
        <v>0</v>
      </c>
      <c r="Q129" s="224">
        <f>ROUND(I129*H129,2)</f>
        <v>0</v>
      </c>
      <c r="R129" s="224">
        <f>ROUND(J129*H129,2)</f>
        <v>0</v>
      </c>
      <c r="S129" s="85"/>
      <c r="T129" s="225">
        <f>S129*H129</f>
        <v>0</v>
      </c>
      <c r="U129" s="225">
        <v>0</v>
      </c>
      <c r="V129" s="225">
        <f>U129*H129</f>
        <v>0</v>
      </c>
      <c r="W129" s="225">
        <v>0</v>
      </c>
      <c r="X129" s="226">
        <f>W129*H129</f>
        <v>0</v>
      </c>
      <c r="Y129" s="39"/>
      <c r="Z129" s="39"/>
      <c r="AA129" s="39"/>
      <c r="AB129" s="39"/>
      <c r="AC129" s="39"/>
      <c r="AD129" s="39"/>
      <c r="AE129" s="39"/>
      <c r="AR129" s="227" t="s">
        <v>492</v>
      </c>
      <c r="AT129" s="227" t="s">
        <v>160</v>
      </c>
      <c r="AU129" s="227" t="s">
        <v>83</v>
      </c>
      <c r="AY129" s="18" t="s">
        <v>159</v>
      </c>
      <c r="BE129" s="228">
        <f>IF(O129="základní",K129,0)</f>
        <v>0</v>
      </c>
      <c r="BF129" s="228">
        <f>IF(O129="snížená",K129,0)</f>
        <v>0</v>
      </c>
      <c r="BG129" s="228">
        <f>IF(O129="zákl. přenesená",K129,0)</f>
        <v>0</v>
      </c>
      <c r="BH129" s="228">
        <f>IF(O129="sníž. přenesená",K129,0)</f>
        <v>0</v>
      </c>
      <c r="BI129" s="228">
        <f>IF(O129="nulová",K129,0)</f>
        <v>0</v>
      </c>
      <c r="BJ129" s="18" t="s">
        <v>83</v>
      </c>
      <c r="BK129" s="228">
        <f>ROUND(P129*H129,2)</f>
        <v>0</v>
      </c>
      <c r="BL129" s="18" t="s">
        <v>492</v>
      </c>
      <c r="BM129" s="227" t="s">
        <v>543</v>
      </c>
    </row>
    <row r="130" s="2" customFormat="1">
      <c r="A130" s="39"/>
      <c r="B130" s="40"/>
      <c r="C130" s="41"/>
      <c r="D130" s="229" t="s">
        <v>167</v>
      </c>
      <c r="E130" s="41"/>
      <c r="F130" s="230" t="s">
        <v>542</v>
      </c>
      <c r="G130" s="41"/>
      <c r="H130" s="41"/>
      <c r="I130" s="231"/>
      <c r="J130" s="231"/>
      <c r="K130" s="41"/>
      <c r="L130" s="41"/>
      <c r="M130" s="45"/>
      <c r="N130" s="232"/>
      <c r="O130" s="233"/>
      <c r="P130" s="85"/>
      <c r="Q130" s="85"/>
      <c r="R130" s="85"/>
      <c r="S130" s="85"/>
      <c r="T130" s="85"/>
      <c r="U130" s="85"/>
      <c r="V130" s="85"/>
      <c r="W130" s="85"/>
      <c r="X130" s="86"/>
      <c r="Y130" s="39"/>
      <c r="Z130" s="39"/>
      <c r="AA130" s="39"/>
      <c r="AB130" s="39"/>
      <c r="AC130" s="39"/>
      <c r="AD130" s="39"/>
      <c r="AE130" s="39"/>
      <c r="AT130" s="18" t="s">
        <v>167</v>
      </c>
      <c r="AU130" s="18" t="s">
        <v>83</v>
      </c>
    </row>
    <row r="131" s="2" customFormat="1" ht="16.5" customHeight="1">
      <c r="A131" s="39"/>
      <c r="B131" s="40"/>
      <c r="C131" s="215" t="s">
        <v>305</v>
      </c>
      <c r="D131" s="215" t="s">
        <v>160</v>
      </c>
      <c r="E131" s="216" t="s">
        <v>544</v>
      </c>
      <c r="F131" s="217" t="s">
        <v>545</v>
      </c>
      <c r="G131" s="218" t="s">
        <v>177</v>
      </c>
      <c r="H131" s="219">
        <v>7960</v>
      </c>
      <c r="I131" s="220"/>
      <c r="J131" s="220"/>
      <c r="K131" s="221">
        <f>ROUND(P131*H131,2)</f>
        <v>0</v>
      </c>
      <c r="L131" s="217" t="s">
        <v>20</v>
      </c>
      <c r="M131" s="45"/>
      <c r="N131" s="222" t="s">
        <v>20</v>
      </c>
      <c r="O131" s="223" t="s">
        <v>45</v>
      </c>
      <c r="P131" s="224">
        <f>I131+J131</f>
        <v>0</v>
      </c>
      <c r="Q131" s="224">
        <f>ROUND(I131*H131,2)</f>
        <v>0</v>
      </c>
      <c r="R131" s="224">
        <f>ROUND(J131*H131,2)</f>
        <v>0</v>
      </c>
      <c r="S131" s="85"/>
      <c r="T131" s="225">
        <f>S131*H131</f>
        <v>0</v>
      </c>
      <c r="U131" s="225">
        <v>0</v>
      </c>
      <c r="V131" s="225">
        <f>U131*H131</f>
        <v>0</v>
      </c>
      <c r="W131" s="225">
        <v>0</v>
      </c>
      <c r="X131" s="226">
        <f>W131*H131</f>
        <v>0</v>
      </c>
      <c r="Y131" s="39"/>
      <c r="Z131" s="39"/>
      <c r="AA131" s="39"/>
      <c r="AB131" s="39"/>
      <c r="AC131" s="39"/>
      <c r="AD131" s="39"/>
      <c r="AE131" s="39"/>
      <c r="AR131" s="227" t="s">
        <v>165</v>
      </c>
      <c r="AT131" s="227" t="s">
        <v>160</v>
      </c>
      <c r="AU131" s="227" t="s">
        <v>83</v>
      </c>
      <c r="AY131" s="18" t="s">
        <v>159</v>
      </c>
      <c r="BE131" s="228">
        <f>IF(O131="základní",K131,0)</f>
        <v>0</v>
      </c>
      <c r="BF131" s="228">
        <f>IF(O131="snížená",K131,0)</f>
        <v>0</v>
      </c>
      <c r="BG131" s="228">
        <f>IF(O131="zákl. přenesená",K131,0)</f>
        <v>0</v>
      </c>
      <c r="BH131" s="228">
        <f>IF(O131="sníž. přenesená",K131,0)</f>
        <v>0</v>
      </c>
      <c r="BI131" s="228">
        <f>IF(O131="nulová",K131,0)</f>
        <v>0</v>
      </c>
      <c r="BJ131" s="18" t="s">
        <v>83</v>
      </c>
      <c r="BK131" s="228">
        <f>ROUND(P131*H131,2)</f>
        <v>0</v>
      </c>
      <c r="BL131" s="18" t="s">
        <v>165</v>
      </c>
      <c r="BM131" s="227" t="s">
        <v>546</v>
      </c>
    </row>
    <row r="132" s="2" customFormat="1">
      <c r="A132" s="39"/>
      <c r="B132" s="40"/>
      <c r="C132" s="41"/>
      <c r="D132" s="229" t="s">
        <v>167</v>
      </c>
      <c r="E132" s="41"/>
      <c r="F132" s="230" t="s">
        <v>545</v>
      </c>
      <c r="G132" s="41"/>
      <c r="H132" s="41"/>
      <c r="I132" s="231"/>
      <c r="J132" s="231"/>
      <c r="K132" s="41"/>
      <c r="L132" s="41"/>
      <c r="M132" s="45"/>
      <c r="N132" s="232"/>
      <c r="O132" s="233"/>
      <c r="P132" s="85"/>
      <c r="Q132" s="85"/>
      <c r="R132" s="85"/>
      <c r="S132" s="85"/>
      <c r="T132" s="85"/>
      <c r="U132" s="85"/>
      <c r="V132" s="85"/>
      <c r="W132" s="85"/>
      <c r="X132" s="86"/>
      <c r="Y132" s="39"/>
      <c r="Z132" s="39"/>
      <c r="AA132" s="39"/>
      <c r="AB132" s="39"/>
      <c r="AC132" s="39"/>
      <c r="AD132" s="39"/>
      <c r="AE132" s="39"/>
      <c r="AT132" s="18" t="s">
        <v>167</v>
      </c>
      <c r="AU132" s="18" t="s">
        <v>83</v>
      </c>
    </row>
    <row r="133" s="13" customFormat="1">
      <c r="A133" s="13"/>
      <c r="B133" s="236"/>
      <c r="C133" s="237"/>
      <c r="D133" s="229" t="s">
        <v>171</v>
      </c>
      <c r="E133" s="238" t="s">
        <v>20</v>
      </c>
      <c r="F133" s="239" t="s">
        <v>547</v>
      </c>
      <c r="G133" s="237"/>
      <c r="H133" s="240">
        <v>7340</v>
      </c>
      <c r="I133" s="241"/>
      <c r="J133" s="241"/>
      <c r="K133" s="237"/>
      <c r="L133" s="237"/>
      <c r="M133" s="242"/>
      <c r="N133" s="243"/>
      <c r="O133" s="244"/>
      <c r="P133" s="244"/>
      <c r="Q133" s="244"/>
      <c r="R133" s="244"/>
      <c r="S133" s="244"/>
      <c r="T133" s="244"/>
      <c r="U133" s="244"/>
      <c r="V133" s="244"/>
      <c r="W133" s="244"/>
      <c r="X133" s="245"/>
      <c r="Y133" s="13"/>
      <c r="Z133" s="13"/>
      <c r="AA133" s="13"/>
      <c r="AB133" s="13"/>
      <c r="AC133" s="13"/>
      <c r="AD133" s="13"/>
      <c r="AE133" s="13"/>
      <c r="AT133" s="246" t="s">
        <v>171</v>
      </c>
      <c r="AU133" s="246" t="s">
        <v>83</v>
      </c>
      <c r="AV133" s="13" t="s">
        <v>85</v>
      </c>
      <c r="AW133" s="13" t="s">
        <v>5</v>
      </c>
      <c r="AX133" s="13" t="s">
        <v>76</v>
      </c>
      <c r="AY133" s="246" t="s">
        <v>159</v>
      </c>
    </row>
    <row r="134" s="13" customFormat="1">
      <c r="A134" s="13"/>
      <c r="B134" s="236"/>
      <c r="C134" s="237"/>
      <c r="D134" s="229" t="s">
        <v>171</v>
      </c>
      <c r="E134" s="238" t="s">
        <v>20</v>
      </c>
      <c r="F134" s="239" t="s">
        <v>548</v>
      </c>
      <c r="G134" s="237"/>
      <c r="H134" s="240">
        <v>620</v>
      </c>
      <c r="I134" s="241"/>
      <c r="J134" s="241"/>
      <c r="K134" s="237"/>
      <c r="L134" s="237"/>
      <c r="M134" s="242"/>
      <c r="N134" s="243"/>
      <c r="O134" s="244"/>
      <c r="P134" s="244"/>
      <c r="Q134" s="244"/>
      <c r="R134" s="244"/>
      <c r="S134" s="244"/>
      <c r="T134" s="244"/>
      <c r="U134" s="244"/>
      <c r="V134" s="244"/>
      <c r="W134" s="244"/>
      <c r="X134" s="245"/>
      <c r="Y134" s="13"/>
      <c r="Z134" s="13"/>
      <c r="AA134" s="13"/>
      <c r="AB134" s="13"/>
      <c r="AC134" s="13"/>
      <c r="AD134" s="13"/>
      <c r="AE134" s="13"/>
      <c r="AT134" s="246" t="s">
        <v>171</v>
      </c>
      <c r="AU134" s="246" t="s">
        <v>83</v>
      </c>
      <c r="AV134" s="13" t="s">
        <v>85</v>
      </c>
      <c r="AW134" s="13" t="s">
        <v>5</v>
      </c>
      <c r="AX134" s="13" t="s">
        <v>76</v>
      </c>
      <c r="AY134" s="246" t="s">
        <v>159</v>
      </c>
    </row>
    <row r="135" s="14" customFormat="1">
      <c r="A135" s="14"/>
      <c r="B135" s="247"/>
      <c r="C135" s="248"/>
      <c r="D135" s="229" t="s">
        <v>171</v>
      </c>
      <c r="E135" s="249" t="s">
        <v>20</v>
      </c>
      <c r="F135" s="250" t="s">
        <v>174</v>
      </c>
      <c r="G135" s="248"/>
      <c r="H135" s="251">
        <v>7960</v>
      </c>
      <c r="I135" s="252"/>
      <c r="J135" s="252"/>
      <c r="K135" s="248"/>
      <c r="L135" s="248"/>
      <c r="M135" s="253"/>
      <c r="N135" s="254"/>
      <c r="O135" s="255"/>
      <c r="P135" s="255"/>
      <c r="Q135" s="255"/>
      <c r="R135" s="255"/>
      <c r="S135" s="255"/>
      <c r="T135" s="255"/>
      <c r="U135" s="255"/>
      <c r="V135" s="255"/>
      <c r="W135" s="255"/>
      <c r="X135" s="256"/>
      <c r="Y135" s="14"/>
      <c r="Z135" s="14"/>
      <c r="AA135" s="14"/>
      <c r="AB135" s="14"/>
      <c r="AC135" s="14"/>
      <c r="AD135" s="14"/>
      <c r="AE135" s="14"/>
      <c r="AT135" s="257" t="s">
        <v>171</v>
      </c>
      <c r="AU135" s="257" t="s">
        <v>83</v>
      </c>
      <c r="AV135" s="14" t="s">
        <v>165</v>
      </c>
      <c r="AW135" s="14" t="s">
        <v>5</v>
      </c>
      <c r="AX135" s="14" t="s">
        <v>83</v>
      </c>
      <c r="AY135" s="257" t="s">
        <v>159</v>
      </c>
    </row>
    <row r="136" s="2" customFormat="1" ht="16.5" customHeight="1">
      <c r="A136" s="39"/>
      <c r="B136" s="40"/>
      <c r="C136" s="215" t="s">
        <v>313</v>
      </c>
      <c r="D136" s="215" t="s">
        <v>160</v>
      </c>
      <c r="E136" s="216" t="s">
        <v>549</v>
      </c>
      <c r="F136" s="217" t="s">
        <v>550</v>
      </c>
      <c r="G136" s="218" t="s">
        <v>163</v>
      </c>
      <c r="H136" s="219">
        <v>17325</v>
      </c>
      <c r="I136" s="220"/>
      <c r="J136" s="220"/>
      <c r="K136" s="221">
        <f>ROUND(P136*H136,2)</f>
        <v>0</v>
      </c>
      <c r="L136" s="217" t="s">
        <v>20</v>
      </c>
      <c r="M136" s="45"/>
      <c r="N136" s="222" t="s">
        <v>20</v>
      </c>
      <c r="O136" s="223" t="s">
        <v>45</v>
      </c>
      <c r="P136" s="224">
        <f>I136+J136</f>
        <v>0</v>
      </c>
      <c r="Q136" s="224">
        <f>ROUND(I136*H136,2)</f>
        <v>0</v>
      </c>
      <c r="R136" s="224">
        <f>ROUND(J136*H136,2)</f>
        <v>0</v>
      </c>
      <c r="S136" s="85"/>
      <c r="T136" s="225">
        <f>S136*H136</f>
        <v>0</v>
      </c>
      <c r="U136" s="225">
        <v>0</v>
      </c>
      <c r="V136" s="225">
        <f>U136*H136</f>
        <v>0</v>
      </c>
      <c r="W136" s="225">
        <v>0</v>
      </c>
      <c r="X136" s="226">
        <f>W136*H136</f>
        <v>0</v>
      </c>
      <c r="Y136" s="39"/>
      <c r="Z136" s="39"/>
      <c r="AA136" s="39"/>
      <c r="AB136" s="39"/>
      <c r="AC136" s="39"/>
      <c r="AD136" s="39"/>
      <c r="AE136" s="39"/>
      <c r="AR136" s="227" t="s">
        <v>492</v>
      </c>
      <c r="AT136" s="227" t="s">
        <v>160</v>
      </c>
      <c r="AU136" s="227" t="s">
        <v>83</v>
      </c>
      <c r="AY136" s="18" t="s">
        <v>159</v>
      </c>
      <c r="BE136" s="228">
        <f>IF(O136="základní",K136,0)</f>
        <v>0</v>
      </c>
      <c r="BF136" s="228">
        <f>IF(O136="snížená",K136,0)</f>
        <v>0</v>
      </c>
      <c r="BG136" s="228">
        <f>IF(O136="zákl. přenesená",K136,0)</f>
        <v>0</v>
      </c>
      <c r="BH136" s="228">
        <f>IF(O136="sníž. přenesená",K136,0)</f>
        <v>0</v>
      </c>
      <c r="BI136" s="228">
        <f>IF(O136="nulová",K136,0)</f>
        <v>0</v>
      </c>
      <c r="BJ136" s="18" t="s">
        <v>83</v>
      </c>
      <c r="BK136" s="228">
        <f>ROUND(P136*H136,2)</f>
        <v>0</v>
      </c>
      <c r="BL136" s="18" t="s">
        <v>492</v>
      </c>
      <c r="BM136" s="227" t="s">
        <v>551</v>
      </c>
    </row>
    <row r="137" s="2" customFormat="1">
      <c r="A137" s="39"/>
      <c r="B137" s="40"/>
      <c r="C137" s="41"/>
      <c r="D137" s="229" t="s">
        <v>167</v>
      </c>
      <c r="E137" s="41"/>
      <c r="F137" s="230" t="s">
        <v>550</v>
      </c>
      <c r="G137" s="41"/>
      <c r="H137" s="41"/>
      <c r="I137" s="231"/>
      <c r="J137" s="231"/>
      <c r="K137" s="41"/>
      <c r="L137" s="41"/>
      <c r="M137" s="45"/>
      <c r="N137" s="232"/>
      <c r="O137" s="233"/>
      <c r="P137" s="85"/>
      <c r="Q137" s="85"/>
      <c r="R137" s="85"/>
      <c r="S137" s="85"/>
      <c r="T137" s="85"/>
      <c r="U137" s="85"/>
      <c r="V137" s="85"/>
      <c r="W137" s="85"/>
      <c r="X137" s="86"/>
      <c r="Y137" s="39"/>
      <c r="Z137" s="39"/>
      <c r="AA137" s="39"/>
      <c r="AB137" s="39"/>
      <c r="AC137" s="39"/>
      <c r="AD137" s="39"/>
      <c r="AE137" s="39"/>
      <c r="AT137" s="18" t="s">
        <v>167</v>
      </c>
      <c r="AU137" s="18" t="s">
        <v>83</v>
      </c>
    </row>
    <row r="138" s="2" customFormat="1">
      <c r="A138" s="39"/>
      <c r="B138" s="40"/>
      <c r="C138" s="41"/>
      <c r="D138" s="229" t="s">
        <v>311</v>
      </c>
      <c r="E138" s="41"/>
      <c r="F138" s="274" t="s">
        <v>552</v>
      </c>
      <c r="G138" s="41"/>
      <c r="H138" s="41"/>
      <c r="I138" s="231"/>
      <c r="J138" s="231"/>
      <c r="K138" s="41"/>
      <c r="L138" s="41"/>
      <c r="M138" s="45"/>
      <c r="N138" s="232"/>
      <c r="O138" s="233"/>
      <c r="P138" s="85"/>
      <c r="Q138" s="85"/>
      <c r="R138" s="85"/>
      <c r="S138" s="85"/>
      <c r="T138" s="85"/>
      <c r="U138" s="85"/>
      <c r="V138" s="85"/>
      <c r="W138" s="85"/>
      <c r="X138" s="86"/>
      <c r="Y138" s="39"/>
      <c r="Z138" s="39"/>
      <c r="AA138" s="39"/>
      <c r="AB138" s="39"/>
      <c r="AC138" s="39"/>
      <c r="AD138" s="39"/>
      <c r="AE138" s="39"/>
      <c r="AT138" s="18" t="s">
        <v>311</v>
      </c>
      <c r="AU138" s="18" t="s">
        <v>83</v>
      </c>
    </row>
    <row r="139" s="13" customFormat="1">
      <c r="A139" s="13"/>
      <c r="B139" s="236"/>
      <c r="C139" s="237"/>
      <c r="D139" s="229" t="s">
        <v>171</v>
      </c>
      <c r="E139" s="238" t="s">
        <v>20</v>
      </c>
      <c r="F139" s="239" t="s">
        <v>553</v>
      </c>
      <c r="G139" s="237"/>
      <c r="H139" s="240">
        <v>5409</v>
      </c>
      <c r="I139" s="241"/>
      <c r="J139" s="241"/>
      <c r="K139" s="237"/>
      <c r="L139" s="237"/>
      <c r="M139" s="242"/>
      <c r="N139" s="243"/>
      <c r="O139" s="244"/>
      <c r="P139" s="244"/>
      <c r="Q139" s="244"/>
      <c r="R139" s="244"/>
      <c r="S139" s="244"/>
      <c r="T139" s="244"/>
      <c r="U139" s="244"/>
      <c r="V139" s="244"/>
      <c r="W139" s="244"/>
      <c r="X139" s="245"/>
      <c r="Y139" s="13"/>
      <c r="Z139" s="13"/>
      <c r="AA139" s="13"/>
      <c r="AB139" s="13"/>
      <c r="AC139" s="13"/>
      <c r="AD139" s="13"/>
      <c r="AE139" s="13"/>
      <c r="AT139" s="246" t="s">
        <v>171</v>
      </c>
      <c r="AU139" s="246" t="s">
        <v>83</v>
      </c>
      <c r="AV139" s="13" t="s">
        <v>85</v>
      </c>
      <c r="AW139" s="13" t="s">
        <v>5</v>
      </c>
      <c r="AX139" s="13" t="s">
        <v>76</v>
      </c>
      <c r="AY139" s="246" t="s">
        <v>159</v>
      </c>
    </row>
    <row r="140" s="13" customFormat="1">
      <c r="A140" s="13"/>
      <c r="B140" s="236"/>
      <c r="C140" s="237"/>
      <c r="D140" s="229" t="s">
        <v>171</v>
      </c>
      <c r="E140" s="238" t="s">
        <v>20</v>
      </c>
      <c r="F140" s="239" t="s">
        <v>554</v>
      </c>
      <c r="G140" s="237"/>
      <c r="H140" s="240">
        <v>4121</v>
      </c>
      <c r="I140" s="241"/>
      <c r="J140" s="241"/>
      <c r="K140" s="237"/>
      <c r="L140" s="237"/>
      <c r="M140" s="242"/>
      <c r="N140" s="243"/>
      <c r="O140" s="244"/>
      <c r="P140" s="244"/>
      <c r="Q140" s="244"/>
      <c r="R140" s="244"/>
      <c r="S140" s="244"/>
      <c r="T140" s="244"/>
      <c r="U140" s="244"/>
      <c r="V140" s="244"/>
      <c r="W140" s="244"/>
      <c r="X140" s="245"/>
      <c r="Y140" s="13"/>
      <c r="Z140" s="13"/>
      <c r="AA140" s="13"/>
      <c r="AB140" s="13"/>
      <c r="AC140" s="13"/>
      <c r="AD140" s="13"/>
      <c r="AE140" s="13"/>
      <c r="AT140" s="246" t="s">
        <v>171</v>
      </c>
      <c r="AU140" s="246" t="s">
        <v>83</v>
      </c>
      <c r="AV140" s="13" t="s">
        <v>85</v>
      </c>
      <c r="AW140" s="13" t="s">
        <v>5</v>
      </c>
      <c r="AX140" s="13" t="s">
        <v>76</v>
      </c>
      <c r="AY140" s="246" t="s">
        <v>159</v>
      </c>
    </row>
    <row r="141" s="13" customFormat="1">
      <c r="A141" s="13"/>
      <c r="B141" s="236"/>
      <c r="C141" s="237"/>
      <c r="D141" s="229" t="s">
        <v>171</v>
      </c>
      <c r="E141" s="238" t="s">
        <v>20</v>
      </c>
      <c r="F141" s="239" t="s">
        <v>555</v>
      </c>
      <c r="G141" s="237"/>
      <c r="H141" s="240">
        <v>2265</v>
      </c>
      <c r="I141" s="241"/>
      <c r="J141" s="241"/>
      <c r="K141" s="237"/>
      <c r="L141" s="237"/>
      <c r="M141" s="242"/>
      <c r="N141" s="243"/>
      <c r="O141" s="244"/>
      <c r="P141" s="244"/>
      <c r="Q141" s="244"/>
      <c r="R141" s="244"/>
      <c r="S141" s="244"/>
      <c r="T141" s="244"/>
      <c r="U141" s="244"/>
      <c r="V141" s="244"/>
      <c r="W141" s="244"/>
      <c r="X141" s="245"/>
      <c r="Y141" s="13"/>
      <c r="Z141" s="13"/>
      <c r="AA141" s="13"/>
      <c r="AB141" s="13"/>
      <c r="AC141" s="13"/>
      <c r="AD141" s="13"/>
      <c r="AE141" s="13"/>
      <c r="AT141" s="246" t="s">
        <v>171</v>
      </c>
      <c r="AU141" s="246" t="s">
        <v>83</v>
      </c>
      <c r="AV141" s="13" t="s">
        <v>85</v>
      </c>
      <c r="AW141" s="13" t="s">
        <v>5</v>
      </c>
      <c r="AX141" s="13" t="s">
        <v>76</v>
      </c>
      <c r="AY141" s="246" t="s">
        <v>159</v>
      </c>
    </row>
    <row r="142" s="13" customFormat="1">
      <c r="A142" s="13"/>
      <c r="B142" s="236"/>
      <c r="C142" s="237"/>
      <c r="D142" s="229" t="s">
        <v>171</v>
      </c>
      <c r="E142" s="238" t="s">
        <v>20</v>
      </c>
      <c r="F142" s="239" t="s">
        <v>556</v>
      </c>
      <c r="G142" s="237"/>
      <c r="H142" s="240">
        <v>4108</v>
      </c>
      <c r="I142" s="241"/>
      <c r="J142" s="241"/>
      <c r="K142" s="237"/>
      <c r="L142" s="237"/>
      <c r="M142" s="242"/>
      <c r="N142" s="243"/>
      <c r="O142" s="244"/>
      <c r="P142" s="244"/>
      <c r="Q142" s="244"/>
      <c r="R142" s="244"/>
      <c r="S142" s="244"/>
      <c r="T142" s="244"/>
      <c r="U142" s="244"/>
      <c r="V142" s="244"/>
      <c r="W142" s="244"/>
      <c r="X142" s="245"/>
      <c r="Y142" s="13"/>
      <c r="Z142" s="13"/>
      <c r="AA142" s="13"/>
      <c r="AB142" s="13"/>
      <c r="AC142" s="13"/>
      <c r="AD142" s="13"/>
      <c r="AE142" s="13"/>
      <c r="AT142" s="246" t="s">
        <v>171</v>
      </c>
      <c r="AU142" s="246" t="s">
        <v>83</v>
      </c>
      <c r="AV142" s="13" t="s">
        <v>85</v>
      </c>
      <c r="AW142" s="13" t="s">
        <v>5</v>
      </c>
      <c r="AX142" s="13" t="s">
        <v>76</v>
      </c>
      <c r="AY142" s="246" t="s">
        <v>159</v>
      </c>
    </row>
    <row r="143" s="13" customFormat="1">
      <c r="A143" s="13"/>
      <c r="B143" s="236"/>
      <c r="C143" s="237"/>
      <c r="D143" s="229" t="s">
        <v>171</v>
      </c>
      <c r="E143" s="238" t="s">
        <v>20</v>
      </c>
      <c r="F143" s="239" t="s">
        <v>557</v>
      </c>
      <c r="G143" s="237"/>
      <c r="H143" s="240">
        <v>1422</v>
      </c>
      <c r="I143" s="241"/>
      <c r="J143" s="241"/>
      <c r="K143" s="237"/>
      <c r="L143" s="237"/>
      <c r="M143" s="242"/>
      <c r="N143" s="243"/>
      <c r="O143" s="244"/>
      <c r="P143" s="244"/>
      <c r="Q143" s="244"/>
      <c r="R143" s="244"/>
      <c r="S143" s="244"/>
      <c r="T143" s="244"/>
      <c r="U143" s="244"/>
      <c r="V143" s="244"/>
      <c r="W143" s="244"/>
      <c r="X143" s="245"/>
      <c r="Y143" s="13"/>
      <c r="Z143" s="13"/>
      <c r="AA143" s="13"/>
      <c r="AB143" s="13"/>
      <c r="AC143" s="13"/>
      <c r="AD143" s="13"/>
      <c r="AE143" s="13"/>
      <c r="AT143" s="246" t="s">
        <v>171</v>
      </c>
      <c r="AU143" s="246" t="s">
        <v>83</v>
      </c>
      <c r="AV143" s="13" t="s">
        <v>85</v>
      </c>
      <c r="AW143" s="13" t="s">
        <v>5</v>
      </c>
      <c r="AX143" s="13" t="s">
        <v>76</v>
      </c>
      <c r="AY143" s="246" t="s">
        <v>159</v>
      </c>
    </row>
    <row r="144" s="14" customFormat="1">
      <c r="A144" s="14"/>
      <c r="B144" s="247"/>
      <c r="C144" s="248"/>
      <c r="D144" s="229" t="s">
        <v>171</v>
      </c>
      <c r="E144" s="249" t="s">
        <v>20</v>
      </c>
      <c r="F144" s="250" t="s">
        <v>174</v>
      </c>
      <c r="G144" s="248"/>
      <c r="H144" s="251">
        <v>17325</v>
      </c>
      <c r="I144" s="252"/>
      <c r="J144" s="252"/>
      <c r="K144" s="248"/>
      <c r="L144" s="248"/>
      <c r="M144" s="253"/>
      <c r="N144" s="254"/>
      <c r="O144" s="255"/>
      <c r="P144" s="255"/>
      <c r="Q144" s="255"/>
      <c r="R144" s="255"/>
      <c r="S144" s="255"/>
      <c r="T144" s="255"/>
      <c r="U144" s="255"/>
      <c r="V144" s="255"/>
      <c r="W144" s="255"/>
      <c r="X144" s="256"/>
      <c r="Y144" s="14"/>
      <c r="Z144" s="14"/>
      <c r="AA144" s="14"/>
      <c r="AB144" s="14"/>
      <c r="AC144" s="14"/>
      <c r="AD144" s="14"/>
      <c r="AE144" s="14"/>
      <c r="AT144" s="257" t="s">
        <v>171</v>
      </c>
      <c r="AU144" s="257" t="s">
        <v>83</v>
      </c>
      <c r="AV144" s="14" t="s">
        <v>165</v>
      </c>
      <c r="AW144" s="14" t="s">
        <v>5</v>
      </c>
      <c r="AX144" s="14" t="s">
        <v>83</v>
      </c>
      <c r="AY144" s="257" t="s">
        <v>159</v>
      </c>
    </row>
    <row r="145" s="12" customFormat="1" ht="22.8" customHeight="1">
      <c r="A145" s="12"/>
      <c r="B145" s="200"/>
      <c r="C145" s="201"/>
      <c r="D145" s="202" t="s">
        <v>75</v>
      </c>
      <c r="E145" s="268" t="s">
        <v>558</v>
      </c>
      <c r="F145" s="268" t="s">
        <v>559</v>
      </c>
      <c r="G145" s="201"/>
      <c r="H145" s="201"/>
      <c r="I145" s="204"/>
      <c r="J145" s="204"/>
      <c r="K145" s="269">
        <f>BK145</f>
        <v>0</v>
      </c>
      <c r="L145" s="201"/>
      <c r="M145" s="206"/>
      <c r="N145" s="207"/>
      <c r="O145" s="208"/>
      <c r="P145" s="208"/>
      <c r="Q145" s="209">
        <f>SUM(Q146:Q156)</f>
        <v>0</v>
      </c>
      <c r="R145" s="209">
        <f>SUM(R146:R156)</f>
        <v>0</v>
      </c>
      <c r="S145" s="208"/>
      <c r="T145" s="210">
        <f>SUM(T146:T156)</f>
        <v>0</v>
      </c>
      <c r="U145" s="208"/>
      <c r="V145" s="210">
        <f>SUM(V146:V156)</f>
        <v>0</v>
      </c>
      <c r="W145" s="208"/>
      <c r="X145" s="211">
        <f>SUM(X146:X156)</f>
        <v>0</v>
      </c>
      <c r="Y145" s="12"/>
      <c r="Z145" s="12"/>
      <c r="AA145" s="12"/>
      <c r="AB145" s="12"/>
      <c r="AC145" s="12"/>
      <c r="AD145" s="12"/>
      <c r="AE145" s="12"/>
      <c r="AR145" s="212" t="s">
        <v>194</v>
      </c>
      <c r="AT145" s="213" t="s">
        <v>75</v>
      </c>
      <c r="AU145" s="213" t="s">
        <v>83</v>
      </c>
      <c r="AY145" s="212" t="s">
        <v>159</v>
      </c>
      <c r="BK145" s="214">
        <f>SUM(BK146:BK156)</f>
        <v>0</v>
      </c>
    </row>
    <row r="146" s="2" customFormat="1" ht="24.15" customHeight="1">
      <c r="A146" s="39"/>
      <c r="B146" s="40"/>
      <c r="C146" s="215" t="s">
        <v>321</v>
      </c>
      <c r="D146" s="215" t="s">
        <v>160</v>
      </c>
      <c r="E146" s="216" t="s">
        <v>560</v>
      </c>
      <c r="F146" s="217" t="s">
        <v>561</v>
      </c>
      <c r="G146" s="218" t="s">
        <v>511</v>
      </c>
      <c r="H146" s="219">
        <v>1</v>
      </c>
      <c r="I146" s="220"/>
      <c r="J146" s="220"/>
      <c r="K146" s="221">
        <f>ROUND(P146*H146,2)</f>
        <v>0</v>
      </c>
      <c r="L146" s="217" t="s">
        <v>164</v>
      </c>
      <c r="M146" s="45"/>
      <c r="N146" s="222" t="s">
        <v>20</v>
      </c>
      <c r="O146" s="223" t="s">
        <v>45</v>
      </c>
      <c r="P146" s="224">
        <f>I146+J146</f>
        <v>0</v>
      </c>
      <c r="Q146" s="224">
        <f>ROUND(I146*H146,2)</f>
        <v>0</v>
      </c>
      <c r="R146" s="224">
        <f>ROUND(J146*H146,2)</f>
        <v>0</v>
      </c>
      <c r="S146" s="85"/>
      <c r="T146" s="225">
        <f>S146*H146</f>
        <v>0</v>
      </c>
      <c r="U146" s="225">
        <v>0</v>
      </c>
      <c r="V146" s="225">
        <f>U146*H146</f>
        <v>0</v>
      </c>
      <c r="W146" s="225">
        <v>0</v>
      </c>
      <c r="X146" s="226">
        <f>W146*H146</f>
        <v>0</v>
      </c>
      <c r="Y146" s="39"/>
      <c r="Z146" s="39"/>
      <c r="AA146" s="39"/>
      <c r="AB146" s="39"/>
      <c r="AC146" s="39"/>
      <c r="AD146" s="39"/>
      <c r="AE146" s="39"/>
      <c r="AR146" s="227" t="s">
        <v>492</v>
      </c>
      <c r="AT146" s="227" t="s">
        <v>160</v>
      </c>
      <c r="AU146" s="227" t="s">
        <v>85</v>
      </c>
      <c r="AY146" s="18" t="s">
        <v>159</v>
      </c>
      <c r="BE146" s="228">
        <f>IF(O146="základní",K146,0)</f>
        <v>0</v>
      </c>
      <c r="BF146" s="228">
        <f>IF(O146="snížená",K146,0)</f>
        <v>0</v>
      </c>
      <c r="BG146" s="228">
        <f>IF(O146="zákl. přenesená",K146,0)</f>
        <v>0</v>
      </c>
      <c r="BH146" s="228">
        <f>IF(O146="sníž. přenesená",K146,0)</f>
        <v>0</v>
      </c>
      <c r="BI146" s="228">
        <f>IF(O146="nulová",K146,0)</f>
        <v>0</v>
      </c>
      <c r="BJ146" s="18" t="s">
        <v>83</v>
      </c>
      <c r="BK146" s="228">
        <f>ROUND(P146*H146,2)</f>
        <v>0</v>
      </c>
      <c r="BL146" s="18" t="s">
        <v>492</v>
      </c>
      <c r="BM146" s="227" t="s">
        <v>562</v>
      </c>
    </row>
    <row r="147" s="2" customFormat="1">
      <c r="A147" s="39"/>
      <c r="B147" s="40"/>
      <c r="C147" s="41"/>
      <c r="D147" s="229" t="s">
        <v>167</v>
      </c>
      <c r="E147" s="41"/>
      <c r="F147" s="230" t="s">
        <v>561</v>
      </c>
      <c r="G147" s="41"/>
      <c r="H147" s="41"/>
      <c r="I147" s="231"/>
      <c r="J147" s="231"/>
      <c r="K147" s="41"/>
      <c r="L147" s="41"/>
      <c r="M147" s="45"/>
      <c r="N147" s="232"/>
      <c r="O147" s="233"/>
      <c r="P147" s="85"/>
      <c r="Q147" s="85"/>
      <c r="R147" s="85"/>
      <c r="S147" s="85"/>
      <c r="T147" s="85"/>
      <c r="U147" s="85"/>
      <c r="V147" s="85"/>
      <c r="W147" s="85"/>
      <c r="X147" s="86"/>
      <c r="Y147" s="39"/>
      <c r="Z147" s="39"/>
      <c r="AA147" s="39"/>
      <c r="AB147" s="39"/>
      <c r="AC147" s="39"/>
      <c r="AD147" s="39"/>
      <c r="AE147" s="39"/>
      <c r="AT147" s="18" t="s">
        <v>167</v>
      </c>
      <c r="AU147" s="18" t="s">
        <v>85</v>
      </c>
    </row>
    <row r="148" s="2" customFormat="1">
      <c r="A148" s="39"/>
      <c r="B148" s="40"/>
      <c r="C148" s="41"/>
      <c r="D148" s="234" t="s">
        <v>169</v>
      </c>
      <c r="E148" s="41"/>
      <c r="F148" s="235" t="s">
        <v>563</v>
      </c>
      <c r="G148" s="41"/>
      <c r="H148" s="41"/>
      <c r="I148" s="231"/>
      <c r="J148" s="231"/>
      <c r="K148" s="41"/>
      <c r="L148" s="41"/>
      <c r="M148" s="45"/>
      <c r="N148" s="232"/>
      <c r="O148" s="233"/>
      <c r="P148" s="85"/>
      <c r="Q148" s="85"/>
      <c r="R148" s="85"/>
      <c r="S148" s="85"/>
      <c r="T148" s="85"/>
      <c r="U148" s="85"/>
      <c r="V148" s="85"/>
      <c r="W148" s="85"/>
      <c r="X148" s="86"/>
      <c r="Y148" s="39"/>
      <c r="Z148" s="39"/>
      <c r="AA148" s="39"/>
      <c r="AB148" s="39"/>
      <c r="AC148" s="39"/>
      <c r="AD148" s="39"/>
      <c r="AE148" s="39"/>
      <c r="AT148" s="18" t="s">
        <v>169</v>
      </c>
      <c r="AU148" s="18" t="s">
        <v>85</v>
      </c>
    </row>
    <row r="149" s="2" customFormat="1" ht="24.15" customHeight="1">
      <c r="A149" s="39"/>
      <c r="B149" s="40"/>
      <c r="C149" s="215" t="s">
        <v>328</v>
      </c>
      <c r="D149" s="215" t="s">
        <v>160</v>
      </c>
      <c r="E149" s="216" t="s">
        <v>564</v>
      </c>
      <c r="F149" s="217" t="s">
        <v>565</v>
      </c>
      <c r="G149" s="218" t="s">
        <v>511</v>
      </c>
      <c r="H149" s="219">
        <v>1</v>
      </c>
      <c r="I149" s="220"/>
      <c r="J149" s="220"/>
      <c r="K149" s="221">
        <f>ROUND(P149*H149,2)</f>
        <v>0</v>
      </c>
      <c r="L149" s="217" t="s">
        <v>164</v>
      </c>
      <c r="M149" s="45"/>
      <c r="N149" s="222" t="s">
        <v>20</v>
      </c>
      <c r="O149" s="223" t="s">
        <v>45</v>
      </c>
      <c r="P149" s="224">
        <f>I149+J149</f>
        <v>0</v>
      </c>
      <c r="Q149" s="224">
        <f>ROUND(I149*H149,2)</f>
        <v>0</v>
      </c>
      <c r="R149" s="224">
        <f>ROUND(J149*H149,2)</f>
        <v>0</v>
      </c>
      <c r="S149" s="85"/>
      <c r="T149" s="225">
        <f>S149*H149</f>
        <v>0</v>
      </c>
      <c r="U149" s="225">
        <v>0</v>
      </c>
      <c r="V149" s="225">
        <f>U149*H149</f>
        <v>0</v>
      </c>
      <c r="W149" s="225">
        <v>0</v>
      </c>
      <c r="X149" s="226">
        <f>W149*H149</f>
        <v>0</v>
      </c>
      <c r="Y149" s="39"/>
      <c r="Z149" s="39"/>
      <c r="AA149" s="39"/>
      <c r="AB149" s="39"/>
      <c r="AC149" s="39"/>
      <c r="AD149" s="39"/>
      <c r="AE149" s="39"/>
      <c r="AR149" s="227" t="s">
        <v>492</v>
      </c>
      <c r="AT149" s="227" t="s">
        <v>160</v>
      </c>
      <c r="AU149" s="227" t="s">
        <v>85</v>
      </c>
      <c r="AY149" s="18" t="s">
        <v>159</v>
      </c>
      <c r="BE149" s="228">
        <f>IF(O149="základní",K149,0)</f>
        <v>0</v>
      </c>
      <c r="BF149" s="228">
        <f>IF(O149="snížená",K149,0)</f>
        <v>0</v>
      </c>
      <c r="BG149" s="228">
        <f>IF(O149="zákl. přenesená",K149,0)</f>
        <v>0</v>
      </c>
      <c r="BH149" s="228">
        <f>IF(O149="sníž. přenesená",K149,0)</f>
        <v>0</v>
      </c>
      <c r="BI149" s="228">
        <f>IF(O149="nulová",K149,0)</f>
        <v>0</v>
      </c>
      <c r="BJ149" s="18" t="s">
        <v>83</v>
      </c>
      <c r="BK149" s="228">
        <f>ROUND(P149*H149,2)</f>
        <v>0</v>
      </c>
      <c r="BL149" s="18" t="s">
        <v>492</v>
      </c>
      <c r="BM149" s="227" t="s">
        <v>566</v>
      </c>
    </row>
    <row r="150" s="2" customFormat="1">
      <c r="A150" s="39"/>
      <c r="B150" s="40"/>
      <c r="C150" s="41"/>
      <c r="D150" s="229" t="s">
        <v>167</v>
      </c>
      <c r="E150" s="41"/>
      <c r="F150" s="230" t="s">
        <v>565</v>
      </c>
      <c r="G150" s="41"/>
      <c r="H150" s="41"/>
      <c r="I150" s="231"/>
      <c r="J150" s="231"/>
      <c r="K150" s="41"/>
      <c r="L150" s="41"/>
      <c r="M150" s="45"/>
      <c r="N150" s="232"/>
      <c r="O150" s="233"/>
      <c r="P150" s="85"/>
      <c r="Q150" s="85"/>
      <c r="R150" s="85"/>
      <c r="S150" s="85"/>
      <c r="T150" s="85"/>
      <c r="U150" s="85"/>
      <c r="V150" s="85"/>
      <c r="W150" s="85"/>
      <c r="X150" s="86"/>
      <c r="Y150" s="39"/>
      <c r="Z150" s="39"/>
      <c r="AA150" s="39"/>
      <c r="AB150" s="39"/>
      <c r="AC150" s="39"/>
      <c r="AD150" s="39"/>
      <c r="AE150" s="39"/>
      <c r="AT150" s="18" t="s">
        <v>167</v>
      </c>
      <c r="AU150" s="18" t="s">
        <v>85</v>
      </c>
    </row>
    <row r="151" s="2" customFormat="1">
      <c r="A151" s="39"/>
      <c r="B151" s="40"/>
      <c r="C151" s="41"/>
      <c r="D151" s="234" t="s">
        <v>169</v>
      </c>
      <c r="E151" s="41"/>
      <c r="F151" s="235" t="s">
        <v>567</v>
      </c>
      <c r="G151" s="41"/>
      <c r="H151" s="41"/>
      <c r="I151" s="231"/>
      <c r="J151" s="231"/>
      <c r="K151" s="41"/>
      <c r="L151" s="41"/>
      <c r="M151" s="45"/>
      <c r="N151" s="232"/>
      <c r="O151" s="233"/>
      <c r="P151" s="85"/>
      <c r="Q151" s="85"/>
      <c r="R151" s="85"/>
      <c r="S151" s="85"/>
      <c r="T151" s="85"/>
      <c r="U151" s="85"/>
      <c r="V151" s="85"/>
      <c r="W151" s="85"/>
      <c r="X151" s="86"/>
      <c r="Y151" s="39"/>
      <c r="Z151" s="39"/>
      <c r="AA151" s="39"/>
      <c r="AB151" s="39"/>
      <c r="AC151" s="39"/>
      <c r="AD151" s="39"/>
      <c r="AE151" s="39"/>
      <c r="AT151" s="18" t="s">
        <v>169</v>
      </c>
      <c r="AU151" s="18" t="s">
        <v>85</v>
      </c>
    </row>
    <row r="152" s="2" customFormat="1">
      <c r="A152" s="39"/>
      <c r="B152" s="40"/>
      <c r="C152" s="41"/>
      <c r="D152" s="229" t="s">
        <v>311</v>
      </c>
      <c r="E152" s="41"/>
      <c r="F152" s="274" t="s">
        <v>568</v>
      </c>
      <c r="G152" s="41"/>
      <c r="H152" s="41"/>
      <c r="I152" s="231"/>
      <c r="J152" s="231"/>
      <c r="K152" s="41"/>
      <c r="L152" s="41"/>
      <c r="M152" s="45"/>
      <c r="N152" s="232"/>
      <c r="O152" s="233"/>
      <c r="P152" s="85"/>
      <c r="Q152" s="85"/>
      <c r="R152" s="85"/>
      <c r="S152" s="85"/>
      <c r="T152" s="85"/>
      <c r="U152" s="85"/>
      <c r="V152" s="85"/>
      <c r="W152" s="85"/>
      <c r="X152" s="86"/>
      <c r="Y152" s="39"/>
      <c r="Z152" s="39"/>
      <c r="AA152" s="39"/>
      <c r="AB152" s="39"/>
      <c r="AC152" s="39"/>
      <c r="AD152" s="39"/>
      <c r="AE152" s="39"/>
      <c r="AT152" s="18" t="s">
        <v>311</v>
      </c>
      <c r="AU152" s="18" t="s">
        <v>85</v>
      </c>
    </row>
    <row r="153" s="2" customFormat="1" ht="24.15" customHeight="1">
      <c r="A153" s="39"/>
      <c r="B153" s="40"/>
      <c r="C153" s="215" t="s">
        <v>569</v>
      </c>
      <c r="D153" s="215" t="s">
        <v>160</v>
      </c>
      <c r="E153" s="216" t="s">
        <v>570</v>
      </c>
      <c r="F153" s="217" t="s">
        <v>571</v>
      </c>
      <c r="G153" s="218" t="s">
        <v>511</v>
      </c>
      <c r="H153" s="219">
        <v>1</v>
      </c>
      <c r="I153" s="220"/>
      <c r="J153" s="220"/>
      <c r="K153" s="221">
        <f>ROUND(P153*H153,2)</f>
        <v>0</v>
      </c>
      <c r="L153" s="217" t="s">
        <v>164</v>
      </c>
      <c r="M153" s="45"/>
      <c r="N153" s="222" t="s">
        <v>20</v>
      </c>
      <c r="O153" s="223" t="s">
        <v>45</v>
      </c>
      <c r="P153" s="224">
        <f>I153+J153</f>
        <v>0</v>
      </c>
      <c r="Q153" s="224">
        <f>ROUND(I153*H153,2)</f>
        <v>0</v>
      </c>
      <c r="R153" s="224">
        <f>ROUND(J153*H153,2)</f>
        <v>0</v>
      </c>
      <c r="S153" s="85"/>
      <c r="T153" s="225">
        <f>S153*H153</f>
        <v>0</v>
      </c>
      <c r="U153" s="225">
        <v>0</v>
      </c>
      <c r="V153" s="225">
        <f>U153*H153</f>
        <v>0</v>
      </c>
      <c r="W153" s="225">
        <v>0</v>
      </c>
      <c r="X153" s="226">
        <f>W153*H153</f>
        <v>0</v>
      </c>
      <c r="Y153" s="39"/>
      <c r="Z153" s="39"/>
      <c r="AA153" s="39"/>
      <c r="AB153" s="39"/>
      <c r="AC153" s="39"/>
      <c r="AD153" s="39"/>
      <c r="AE153" s="39"/>
      <c r="AR153" s="227" t="s">
        <v>492</v>
      </c>
      <c r="AT153" s="227" t="s">
        <v>160</v>
      </c>
      <c r="AU153" s="227" t="s">
        <v>85</v>
      </c>
      <c r="AY153" s="18" t="s">
        <v>159</v>
      </c>
      <c r="BE153" s="228">
        <f>IF(O153="základní",K153,0)</f>
        <v>0</v>
      </c>
      <c r="BF153" s="228">
        <f>IF(O153="snížená",K153,0)</f>
        <v>0</v>
      </c>
      <c r="BG153" s="228">
        <f>IF(O153="zákl. přenesená",K153,0)</f>
        <v>0</v>
      </c>
      <c r="BH153" s="228">
        <f>IF(O153="sníž. přenesená",K153,0)</f>
        <v>0</v>
      </c>
      <c r="BI153" s="228">
        <f>IF(O153="nulová",K153,0)</f>
        <v>0</v>
      </c>
      <c r="BJ153" s="18" t="s">
        <v>83</v>
      </c>
      <c r="BK153" s="228">
        <f>ROUND(P153*H153,2)</f>
        <v>0</v>
      </c>
      <c r="BL153" s="18" t="s">
        <v>492</v>
      </c>
      <c r="BM153" s="227" t="s">
        <v>572</v>
      </c>
    </row>
    <row r="154" s="2" customFormat="1">
      <c r="A154" s="39"/>
      <c r="B154" s="40"/>
      <c r="C154" s="41"/>
      <c r="D154" s="229" t="s">
        <v>167</v>
      </c>
      <c r="E154" s="41"/>
      <c r="F154" s="230" t="s">
        <v>571</v>
      </c>
      <c r="G154" s="41"/>
      <c r="H154" s="41"/>
      <c r="I154" s="231"/>
      <c r="J154" s="231"/>
      <c r="K154" s="41"/>
      <c r="L154" s="41"/>
      <c r="M154" s="45"/>
      <c r="N154" s="232"/>
      <c r="O154" s="233"/>
      <c r="P154" s="85"/>
      <c r="Q154" s="85"/>
      <c r="R154" s="85"/>
      <c r="S154" s="85"/>
      <c r="T154" s="85"/>
      <c r="U154" s="85"/>
      <c r="V154" s="85"/>
      <c r="W154" s="85"/>
      <c r="X154" s="86"/>
      <c r="Y154" s="39"/>
      <c r="Z154" s="39"/>
      <c r="AA154" s="39"/>
      <c r="AB154" s="39"/>
      <c r="AC154" s="39"/>
      <c r="AD154" s="39"/>
      <c r="AE154" s="39"/>
      <c r="AT154" s="18" t="s">
        <v>167</v>
      </c>
      <c r="AU154" s="18" t="s">
        <v>85</v>
      </c>
    </row>
    <row r="155" s="2" customFormat="1">
      <c r="A155" s="39"/>
      <c r="B155" s="40"/>
      <c r="C155" s="41"/>
      <c r="D155" s="234" t="s">
        <v>169</v>
      </c>
      <c r="E155" s="41"/>
      <c r="F155" s="235" t="s">
        <v>573</v>
      </c>
      <c r="G155" s="41"/>
      <c r="H155" s="41"/>
      <c r="I155" s="231"/>
      <c r="J155" s="231"/>
      <c r="K155" s="41"/>
      <c r="L155" s="41"/>
      <c r="M155" s="45"/>
      <c r="N155" s="232"/>
      <c r="O155" s="233"/>
      <c r="P155" s="85"/>
      <c r="Q155" s="85"/>
      <c r="R155" s="85"/>
      <c r="S155" s="85"/>
      <c r="T155" s="85"/>
      <c r="U155" s="85"/>
      <c r="V155" s="85"/>
      <c r="W155" s="85"/>
      <c r="X155" s="86"/>
      <c r="Y155" s="39"/>
      <c r="Z155" s="39"/>
      <c r="AA155" s="39"/>
      <c r="AB155" s="39"/>
      <c r="AC155" s="39"/>
      <c r="AD155" s="39"/>
      <c r="AE155" s="39"/>
      <c r="AT155" s="18" t="s">
        <v>169</v>
      </c>
      <c r="AU155" s="18" t="s">
        <v>85</v>
      </c>
    </row>
    <row r="156" s="2" customFormat="1">
      <c r="A156" s="39"/>
      <c r="B156" s="40"/>
      <c r="C156" s="41"/>
      <c r="D156" s="229" t="s">
        <v>311</v>
      </c>
      <c r="E156" s="41"/>
      <c r="F156" s="274" t="s">
        <v>574</v>
      </c>
      <c r="G156" s="41"/>
      <c r="H156" s="41"/>
      <c r="I156" s="231"/>
      <c r="J156" s="231"/>
      <c r="K156" s="41"/>
      <c r="L156" s="41"/>
      <c r="M156" s="45"/>
      <c r="N156" s="232"/>
      <c r="O156" s="233"/>
      <c r="P156" s="85"/>
      <c r="Q156" s="85"/>
      <c r="R156" s="85"/>
      <c r="S156" s="85"/>
      <c r="T156" s="85"/>
      <c r="U156" s="85"/>
      <c r="V156" s="85"/>
      <c r="W156" s="85"/>
      <c r="X156" s="86"/>
      <c r="Y156" s="39"/>
      <c r="Z156" s="39"/>
      <c r="AA156" s="39"/>
      <c r="AB156" s="39"/>
      <c r="AC156" s="39"/>
      <c r="AD156" s="39"/>
      <c r="AE156" s="39"/>
      <c r="AT156" s="18" t="s">
        <v>311</v>
      </c>
      <c r="AU156" s="18" t="s">
        <v>85</v>
      </c>
    </row>
    <row r="157" s="12" customFormat="1" ht="25.92" customHeight="1">
      <c r="A157" s="12"/>
      <c r="B157" s="200"/>
      <c r="C157" s="201"/>
      <c r="D157" s="202" t="s">
        <v>75</v>
      </c>
      <c r="E157" s="203" t="s">
        <v>157</v>
      </c>
      <c r="F157" s="203" t="s">
        <v>158</v>
      </c>
      <c r="G157" s="201"/>
      <c r="H157" s="201"/>
      <c r="I157" s="204"/>
      <c r="J157" s="204"/>
      <c r="K157" s="205">
        <f>BK157</f>
        <v>0</v>
      </c>
      <c r="L157" s="201"/>
      <c r="M157" s="206"/>
      <c r="N157" s="207"/>
      <c r="O157" s="208"/>
      <c r="P157" s="208"/>
      <c r="Q157" s="209">
        <f>Q158</f>
        <v>0</v>
      </c>
      <c r="R157" s="209">
        <f>R158</f>
        <v>0</v>
      </c>
      <c r="S157" s="208"/>
      <c r="T157" s="210">
        <f>T158</f>
        <v>0</v>
      </c>
      <c r="U157" s="208"/>
      <c r="V157" s="210">
        <f>V158</f>
        <v>0</v>
      </c>
      <c r="W157" s="208"/>
      <c r="X157" s="211">
        <f>X158</f>
        <v>0</v>
      </c>
      <c r="Y157" s="12"/>
      <c r="Z157" s="12"/>
      <c r="AA157" s="12"/>
      <c r="AB157" s="12"/>
      <c r="AC157" s="12"/>
      <c r="AD157" s="12"/>
      <c r="AE157" s="12"/>
      <c r="AR157" s="212" t="s">
        <v>83</v>
      </c>
      <c r="AT157" s="213" t="s">
        <v>75</v>
      </c>
      <c r="AU157" s="213" t="s">
        <v>76</v>
      </c>
      <c r="AY157" s="212" t="s">
        <v>159</v>
      </c>
      <c r="BK157" s="214">
        <f>BK158</f>
        <v>0</v>
      </c>
    </row>
    <row r="158" s="12" customFormat="1" ht="22.8" customHeight="1">
      <c r="A158" s="12"/>
      <c r="B158" s="200"/>
      <c r="C158" s="201"/>
      <c r="D158" s="202" t="s">
        <v>75</v>
      </c>
      <c r="E158" s="268" t="s">
        <v>254</v>
      </c>
      <c r="F158" s="268" t="s">
        <v>255</v>
      </c>
      <c r="G158" s="201"/>
      <c r="H158" s="201"/>
      <c r="I158" s="204"/>
      <c r="J158" s="204"/>
      <c r="K158" s="269">
        <f>BK158</f>
        <v>0</v>
      </c>
      <c r="L158" s="201"/>
      <c r="M158" s="206"/>
      <c r="N158" s="207"/>
      <c r="O158" s="208"/>
      <c r="P158" s="208"/>
      <c r="Q158" s="209">
        <f>SUM(Q159:Q161)</f>
        <v>0</v>
      </c>
      <c r="R158" s="209">
        <f>SUM(R159:R161)</f>
        <v>0</v>
      </c>
      <c r="S158" s="208"/>
      <c r="T158" s="210">
        <f>SUM(T159:T161)</f>
        <v>0</v>
      </c>
      <c r="U158" s="208"/>
      <c r="V158" s="210">
        <f>SUM(V159:V161)</f>
        <v>0</v>
      </c>
      <c r="W158" s="208"/>
      <c r="X158" s="211">
        <f>SUM(X159:X161)</f>
        <v>0</v>
      </c>
      <c r="Y158" s="12"/>
      <c r="Z158" s="12"/>
      <c r="AA158" s="12"/>
      <c r="AB158" s="12"/>
      <c r="AC158" s="12"/>
      <c r="AD158" s="12"/>
      <c r="AE158" s="12"/>
      <c r="AR158" s="212" t="s">
        <v>83</v>
      </c>
      <c r="AT158" s="213" t="s">
        <v>75</v>
      </c>
      <c r="AU158" s="213" t="s">
        <v>83</v>
      </c>
      <c r="AY158" s="212" t="s">
        <v>159</v>
      </c>
      <c r="BK158" s="214">
        <f>SUM(BK159:BK161)</f>
        <v>0</v>
      </c>
    </row>
    <row r="159" s="2" customFormat="1" ht="33" customHeight="1">
      <c r="A159" s="39"/>
      <c r="B159" s="40"/>
      <c r="C159" s="215" t="s">
        <v>575</v>
      </c>
      <c r="D159" s="215" t="s">
        <v>160</v>
      </c>
      <c r="E159" s="216" t="s">
        <v>576</v>
      </c>
      <c r="F159" s="217" t="s">
        <v>577</v>
      </c>
      <c r="G159" s="218" t="s">
        <v>259</v>
      </c>
      <c r="H159" s="219">
        <v>219.798</v>
      </c>
      <c r="I159" s="220"/>
      <c r="J159" s="220"/>
      <c r="K159" s="221">
        <f>ROUND(P159*H159,2)</f>
        <v>0</v>
      </c>
      <c r="L159" s="217" t="s">
        <v>164</v>
      </c>
      <c r="M159" s="45"/>
      <c r="N159" s="222" t="s">
        <v>20</v>
      </c>
      <c r="O159" s="223" t="s">
        <v>45</v>
      </c>
      <c r="P159" s="224">
        <f>I159+J159</f>
        <v>0</v>
      </c>
      <c r="Q159" s="224">
        <f>ROUND(I159*H159,2)</f>
        <v>0</v>
      </c>
      <c r="R159" s="224">
        <f>ROUND(J159*H159,2)</f>
        <v>0</v>
      </c>
      <c r="S159" s="85"/>
      <c r="T159" s="225">
        <f>S159*H159</f>
        <v>0</v>
      </c>
      <c r="U159" s="225">
        <v>0</v>
      </c>
      <c r="V159" s="225">
        <f>U159*H159</f>
        <v>0</v>
      </c>
      <c r="W159" s="225">
        <v>0</v>
      </c>
      <c r="X159" s="226">
        <f>W159*H159</f>
        <v>0</v>
      </c>
      <c r="Y159" s="39"/>
      <c r="Z159" s="39"/>
      <c r="AA159" s="39"/>
      <c r="AB159" s="39"/>
      <c r="AC159" s="39"/>
      <c r="AD159" s="39"/>
      <c r="AE159" s="39"/>
      <c r="AR159" s="227" t="s">
        <v>165</v>
      </c>
      <c r="AT159" s="227" t="s">
        <v>160</v>
      </c>
      <c r="AU159" s="227" t="s">
        <v>85</v>
      </c>
      <c r="AY159" s="18" t="s">
        <v>159</v>
      </c>
      <c r="BE159" s="228">
        <f>IF(O159="základní",K159,0)</f>
        <v>0</v>
      </c>
      <c r="BF159" s="228">
        <f>IF(O159="snížená",K159,0)</f>
        <v>0</v>
      </c>
      <c r="BG159" s="228">
        <f>IF(O159="zákl. přenesená",K159,0)</f>
        <v>0</v>
      </c>
      <c r="BH159" s="228">
        <f>IF(O159="sníž. přenesená",K159,0)</f>
        <v>0</v>
      </c>
      <c r="BI159" s="228">
        <f>IF(O159="nulová",K159,0)</f>
        <v>0</v>
      </c>
      <c r="BJ159" s="18" t="s">
        <v>83</v>
      </c>
      <c r="BK159" s="228">
        <f>ROUND(P159*H159,2)</f>
        <v>0</v>
      </c>
      <c r="BL159" s="18" t="s">
        <v>165</v>
      </c>
      <c r="BM159" s="227" t="s">
        <v>578</v>
      </c>
    </row>
    <row r="160" s="2" customFormat="1">
      <c r="A160" s="39"/>
      <c r="B160" s="40"/>
      <c r="C160" s="41"/>
      <c r="D160" s="229" t="s">
        <v>167</v>
      </c>
      <c r="E160" s="41"/>
      <c r="F160" s="230" t="s">
        <v>579</v>
      </c>
      <c r="G160" s="41"/>
      <c r="H160" s="41"/>
      <c r="I160" s="231"/>
      <c r="J160" s="231"/>
      <c r="K160" s="41"/>
      <c r="L160" s="41"/>
      <c r="M160" s="45"/>
      <c r="N160" s="232"/>
      <c r="O160" s="233"/>
      <c r="P160" s="85"/>
      <c r="Q160" s="85"/>
      <c r="R160" s="85"/>
      <c r="S160" s="85"/>
      <c r="T160" s="85"/>
      <c r="U160" s="85"/>
      <c r="V160" s="85"/>
      <c r="W160" s="85"/>
      <c r="X160" s="86"/>
      <c r="Y160" s="39"/>
      <c r="Z160" s="39"/>
      <c r="AA160" s="39"/>
      <c r="AB160" s="39"/>
      <c r="AC160" s="39"/>
      <c r="AD160" s="39"/>
      <c r="AE160" s="39"/>
      <c r="AT160" s="18" t="s">
        <v>167</v>
      </c>
      <c r="AU160" s="18" t="s">
        <v>85</v>
      </c>
    </row>
    <row r="161" s="2" customFormat="1">
      <c r="A161" s="39"/>
      <c r="B161" s="40"/>
      <c r="C161" s="41"/>
      <c r="D161" s="234" t="s">
        <v>169</v>
      </c>
      <c r="E161" s="41"/>
      <c r="F161" s="235" t="s">
        <v>580</v>
      </c>
      <c r="G161" s="41"/>
      <c r="H161" s="41"/>
      <c r="I161" s="231"/>
      <c r="J161" s="231"/>
      <c r="K161" s="41"/>
      <c r="L161" s="41"/>
      <c r="M161" s="45"/>
      <c r="N161" s="270"/>
      <c r="O161" s="271"/>
      <c r="P161" s="272"/>
      <c r="Q161" s="272"/>
      <c r="R161" s="272"/>
      <c r="S161" s="272"/>
      <c r="T161" s="272"/>
      <c r="U161" s="272"/>
      <c r="V161" s="272"/>
      <c r="W161" s="272"/>
      <c r="X161" s="273"/>
      <c r="Y161" s="39"/>
      <c r="Z161" s="39"/>
      <c r="AA161" s="39"/>
      <c r="AB161" s="39"/>
      <c r="AC161" s="39"/>
      <c r="AD161" s="39"/>
      <c r="AE161" s="39"/>
      <c r="AT161" s="18" t="s">
        <v>169</v>
      </c>
      <c r="AU161" s="18" t="s">
        <v>85</v>
      </c>
    </row>
    <row r="162" s="2" customFormat="1" ht="6.96" customHeight="1">
      <c r="A162" s="39"/>
      <c r="B162" s="60"/>
      <c r="C162" s="61"/>
      <c r="D162" s="61"/>
      <c r="E162" s="61"/>
      <c r="F162" s="61"/>
      <c r="G162" s="61"/>
      <c r="H162" s="61"/>
      <c r="I162" s="61"/>
      <c r="J162" s="61"/>
      <c r="K162" s="61"/>
      <c r="L162" s="61"/>
      <c r="M162" s="45"/>
      <c r="N162" s="39"/>
      <c r="P162" s="39"/>
      <c r="Q162" s="39"/>
      <c r="R162" s="39"/>
      <c r="S162" s="39"/>
      <c r="T162" s="39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</row>
  </sheetData>
  <sheetProtection sheet="1" autoFilter="0" formatColumns="0" formatRows="0" objects="1" scenarios="1" spinCount="100000" saltValue="rrAhVdSECyHhe9ZnsPaolHcgSQifT1KUD6n84osQgIwZKJ0spqlgwCd4E4ETIoQfRedKClYvzb2DmcYan40eHA==" hashValue="3PoFcznI8qgjaEUegWFCnDNd0pFd8WSvHbsEIloqwDgVDKy8g75hRXpq5FNtFX2X4DDl12lh3qgk4UWh09umng==" algorithmName="SHA-512" password="CC35"/>
  <autoFilter ref="C90:L161"/>
  <mergeCells count="12">
    <mergeCell ref="E7:H7"/>
    <mergeCell ref="E9:H9"/>
    <mergeCell ref="E11:H11"/>
    <mergeCell ref="E20:H20"/>
    <mergeCell ref="E29:H29"/>
    <mergeCell ref="E52:H52"/>
    <mergeCell ref="E54:H54"/>
    <mergeCell ref="E56:H56"/>
    <mergeCell ref="E79:H79"/>
    <mergeCell ref="E81:H81"/>
    <mergeCell ref="E83:H83"/>
    <mergeCell ref="M2:Z2"/>
  </mergeCells>
  <hyperlinks>
    <hyperlink ref="F95" r:id="rId1" display="https://podminky.urs.cz/item/CS_URS_2025_01/938909311"/>
    <hyperlink ref="F98" r:id="rId2" display="https://podminky.urs.cz/item/CS_URS_2025_01/039203000"/>
    <hyperlink ref="F101" r:id="rId3" display="https://podminky.urs.cz/item/CS_URS_2025_01/012203000"/>
    <hyperlink ref="F105" r:id="rId4" display="https://podminky.urs.cz/item/CS_URS_2025_01/012403000"/>
    <hyperlink ref="F108" r:id="rId5" display="https://podminky.urs.cz/item/CS_URS_2025_01/030001000"/>
    <hyperlink ref="F114" r:id="rId6" display="https://podminky.urs.cz/item/CS_URS_2025_01/572211111"/>
    <hyperlink ref="F117" r:id="rId7" display="https://podminky.urs.cz/item/CS_URS_2025_01/572241112"/>
    <hyperlink ref="F120" r:id="rId8" display="https://podminky.urs.cz/item/CS_URS_2025_01/572212111"/>
    <hyperlink ref="F125" r:id="rId9" display="https://podminky.urs.cz/item/CS_URS_2025_01/013254000"/>
    <hyperlink ref="F148" r:id="rId10" display="https://podminky.urs.cz/item/CS_URS_2025_01/041414000"/>
    <hyperlink ref="F151" r:id="rId11" display="https://podminky.urs.cz/item/CS_URS_2025_01/043154000"/>
    <hyperlink ref="F155" r:id="rId12" display="https://podminky.urs.cz/item/CS_URS_2025_01/043194000"/>
    <hyperlink ref="F161" r:id="rId13" display="https://podminky.urs.cz/item/CS_URS_2025_01/998225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4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75" customWidth="1"/>
    <col min="2" max="2" width="1.667969" style="275" customWidth="1"/>
    <col min="3" max="4" width="5" style="275" customWidth="1"/>
    <col min="5" max="5" width="11.66016" style="275" customWidth="1"/>
    <col min="6" max="6" width="9.160156" style="275" customWidth="1"/>
    <col min="7" max="7" width="5" style="275" customWidth="1"/>
    <col min="8" max="8" width="77.83203" style="275" customWidth="1"/>
    <col min="9" max="10" width="20" style="275" customWidth="1"/>
    <col min="11" max="11" width="1.667969" style="275" customWidth="1"/>
  </cols>
  <sheetData>
    <row r="1" s="1" customFormat="1" ht="37.5" customHeight="1"/>
    <row r="2" s="1" customFormat="1" ht="7.5" customHeight="1">
      <c r="B2" s="276"/>
      <c r="C2" s="277"/>
      <c r="D2" s="277"/>
      <c r="E2" s="277"/>
      <c r="F2" s="277"/>
      <c r="G2" s="277"/>
      <c r="H2" s="277"/>
      <c r="I2" s="277"/>
      <c r="J2" s="277"/>
      <c r="K2" s="278"/>
    </row>
    <row r="3" s="15" customFormat="1" ht="45" customHeight="1">
      <c r="B3" s="279"/>
      <c r="C3" s="280" t="s">
        <v>581</v>
      </c>
      <c r="D3" s="280"/>
      <c r="E3" s="280"/>
      <c r="F3" s="280"/>
      <c r="G3" s="280"/>
      <c r="H3" s="280"/>
      <c r="I3" s="280"/>
      <c r="J3" s="280"/>
      <c r="K3" s="281"/>
    </row>
    <row r="4" s="1" customFormat="1" ht="25.5" customHeight="1">
      <c r="B4" s="282"/>
      <c r="C4" s="283" t="s">
        <v>582</v>
      </c>
      <c r="D4" s="283"/>
      <c r="E4" s="283"/>
      <c r="F4" s="283"/>
      <c r="G4" s="283"/>
      <c r="H4" s="283"/>
      <c r="I4" s="283"/>
      <c r="J4" s="283"/>
      <c r="K4" s="284"/>
    </row>
    <row r="5" s="1" customFormat="1" ht="5.25" customHeight="1">
      <c r="B5" s="282"/>
      <c r="C5" s="285"/>
      <c r="D5" s="285"/>
      <c r="E5" s="285"/>
      <c r="F5" s="285"/>
      <c r="G5" s="285"/>
      <c r="H5" s="285"/>
      <c r="I5" s="285"/>
      <c r="J5" s="285"/>
      <c r="K5" s="284"/>
    </row>
    <row r="6" s="1" customFormat="1" ht="15" customHeight="1">
      <c r="B6" s="282"/>
      <c r="C6" s="286" t="s">
        <v>583</v>
      </c>
      <c r="D6" s="286"/>
      <c r="E6" s="286"/>
      <c r="F6" s="286"/>
      <c r="G6" s="286"/>
      <c r="H6" s="286"/>
      <c r="I6" s="286"/>
      <c r="J6" s="286"/>
      <c r="K6" s="284"/>
    </row>
    <row r="7" s="1" customFormat="1" ht="15" customHeight="1">
      <c r="B7" s="287"/>
      <c r="C7" s="286" t="s">
        <v>584</v>
      </c>
      <c r="D7" s="286"/>
      <c r="E7" s="286"/>
      <c r="F7" s="286"/>
      <c r="G7" s="286"/>
      <c r="H7" s="286"/>
      <c r="I7" s="286"/>
      <c r="J7" s="286"/>
      <c r="K7" s="284"/>
    </row>
    <row r="8" s="1" customFormat="1" ht="12.75" customHeight="1">
      <c r="B8" s="287"/>
      <c r="C8" s="286"/>
      <c r="D8" s="286"/>
      <c r="E8" s="286"/>
      <c r="F8" s="286"/>
      <c r="G8" s="286"/>
      <c r="H8" s="286"/>
      <c r="I8" s="286"/>
      <c r="J8" s="286"/>
      <c r="K8" s="284"/>
    </row>
    <row r="9" s="1" customFormat="1" ht="15" customHeight="1">
      <c r="B9" s="287"/>
      <c r="C9" s="286" t="s">
        <v>585</v>
      </c>
      <c r="D9" s="286"/>
      <c r="E9" s="286"/>
      <c r="F9" s="286"/>
      <c r="G9" s="286"/>
      <c r="H9" s="286"/>
      <c r="I9" s="286"/>
      <c r="J9" s="286"/>
      <c r="K9" s="284"/>
    </row>
    <row r="10" s="1" customFormat="1" ht="15" customHeight="1">
      <c r="B10" s="287"/>
      <c r="C10" s="286"/>
      <c r="D10" s="286" t="s">
        <v>586</v>
      </c>
      <c r="E10" s="286"/>
      <c r="F10" s="286"/>
      <c r="G10" s="286"/>
      <c r="H10" s="286"/>
      <c r="I10" s="286"/>
      <c r="J10" s="286"/>
      <c r="K10" s="284"/>
    </row>
    <row r="11" s="1" customFormat="1" ht="15" customHeight="1">
      <c r="B11" s="287"/>
      <c r="C11" s="288"/>
      <c r="D11" s="286" t="s">
        <v>587</v>
      </c>
      <c r="E11" s="286"/>
      <c r="F11" s="286"/>
      <c r="G11" s="286"/>
      <c r="H11" s="286"/>
      <c r="I11" s="286"/>
      <c r="J11" s="286"/>
      <c r="K11" s="284"/>
    </row>
    <row r="12" s="1" customFormat="1" ht="15" customHeight="1">
      <c r="B12" s="287"/>
      <c r="C12" s="288"/>
      <c r="D12" s="286"/>
      <c r="E12" s="286"/>
      <c r="F12" s="286"/>
      <c r="G12" s="286"/>
      <c r="H12" s="286"/>
      <c r="I12" s="286"/>
      <c r="J12" s="286"/>
      <c r="K12" s="284"/>
    </row>
    <row r="13" s="1" customFormat="1" ht="15" customHeight="1">
      <c r="B13" s="287"/>
      <c r="C13" s="288"/>
      <c r="D13" s="289" t="s">
        <v>588</v>
      </c>
      <c r="E13" s="286"/>
      <c r="F13" s="286"/>
      <c r="G13" s="286"/>
      <c r="H13" s="286"/>
      <c r="I13" s="286"/>
      <c r="J13" s="286"/>
      <c r="K13" s="284"/>
    </row>
    <row r="14" s="1" customFormat="1" ht="12.75" customHeight="1">
      <c r="B14" s="287"/>
      <c r="C14" s="288"/>
      <c r="D14" s="288"/>
      <c r="E14" s="288"/>
      <c r="F14" s="288"/>
      <c r="G14" s="288"/>
      <c r="H14" s="288"/>
      <c r="I14" s="288"/>
      <c r="J14" s="288"/>
      <c r="K14" s="284"/>
    </row>
    <row r="15" s="1" customFormat="1" ht="15" customHeight="1">
      <c r="B15" s="287"/>
      <c r="C15" s="288"/>
      <c r="D15" s="286" t="s">
        <v>589</v>
      </c>
      <c r="E15" s="286"/>
      <c r="F15" s="286"/>
      <c r="G15" s="286"/>
      <c r="H15" s="286"/>
      <c r="I15" s="286"/>
      <c r="J15" s="286"/>
      <c r="K15" s="284"/>
    </row>
    <row r="16" s="1" customFormat="1" ht="15" customHeight="1">
      <c r="B16" s="287"/>
      <c r="C16" s="288"/>
      <c r="D16" s="286" t="s">
        <v>590</v>
      </c>
      <c r="E16" s="286"/>
      <c r="F16" s="286"/>
      <c r="G16" s="286"/>
      <c r="H16" s="286"/>
      <c r="I16" s="286"/>
      <c r="J16" s="286"/>
      <c r="K16" s="284"/>
    </row>
    <row r="17" s="1" customFormat="1" ht="15" customHeight="1">
      <c r="B17" s="287"/>
      <c r="C17" s="288"/>
      <c r="D17" s="286" t="s">
        <v>591</v>
      </c>
      <c r="E17" s="286"/>
      <c r="F17" s="286"/>
      <c r="G17" s="286"/>
      <c r="H17" s="286"/>
      <c r="I17" s="286"/>
      <c r="J17" s="286"/>
      <c r="K17" s="284"/>
    </row>
    <row r="18" s="1" customFormat="1" ht="15" customHeight="1">
      <c r="B18" s="287"/>
      <c r="C18" s="288"/>
      <c r="D18" s="288"/>
      <c r="E18" s="290" t="s">
        <v>82</v>
      </c>
      <c r="F18" s="286" t="s">
        <v>592</v>
      </c>
      <c r="G18" s="286"/>
      <c r="H18" s="286"/>
      <c r="I18" s="286"/>
      <c r="J18" s="286"/>
      <c r="K18" s="284"/>
    </row>
    <row r="19" s="1" customFormat="1" ht="15" customHeight="1">
      <c r="B19" s="287"/>
      <c r="C19" s="288"/>
      <c r="D19" s="288"/>
      <c r="E19" s="290" t="s">
        <v>593</v>
      </c>
      <c r="F19" s="286" t="s">
        <v>594</v>
      </c>
      <c r="G19" s="286"/>
      <c r="H19" s="286"/>
      <c r="I19" s="286"/>
      <c r="J19" s="286"/>
      <c r="K19" s="284"/>
    </row>
    <row r="20" s="1" customFormat="1" ht="15" customHeight="1">
      <c r="B20" s="287"/>
      <c r="C20" s="288"/>
      <c r="D20" s="288"/>
      <c r="E20" s="290" t="s">
        <v>595</v>
      </c>
      <c r="F20" s="286" t="s">
        <v>596</v>
      </c>
      <c r="G20" s="286"/>
      <c r="H20" s="286"/>
      <c r="I20" s="286"/>
      <c r="J20" s="286"/>
      <c r="K20" s="284"/>
    </row>
    <row r="21" s="1" customFormat="1" ht="15" customHeight="1">
      <c r="B21" s="287"/>
      <c r="C21" s="288"/>
      <c r="D21" s="288"/>
      <c r="E21" s="290" t="s">
        <v>597</v>
      </c>
      <c r="F21" s="286" t="s">
        <v>598</v>
      </c>
      <c r="G21" s="286"/>
      <c r="H21" s="286"/>
      <c r="I21" s="286"/>
      <c r="J21" s="286"/>
      <c r="K21" s="284"/>
    </row>
    <row r="22" s="1" customFormat="1" ht="15" customHeight="1">
      <c r="B22" s="287"/>
      <c r="C22" s="288"/>
      <c r="D22" s="288"/>
      <c r="E22" s="290" t="s">
        <v>599</v>
      </c>
      <c r="F22" s="286" t="s">
        <v>600</v>
      </c>
      <c r="G22" s="286"/>
      <c r="H22" s="286"/>
      <c r="I22" s="286"/>
      <c r="J22" s="286"/>
      <c r="K22" s="284"/>
    </row>
    <row r="23" s="1" customFormat="1" ht="15" customHeight="1">
      <c r="B23" s="287"/>
      <c r="C23" s="288"/>
      <c r="D23" s="288"/>
      <c r="E23" s="290" t="s">
        <v>89</v>
      </c>
      <c r="F23" s="286" t="s">
        <v>601</v>
      </c>
      <c r="G23" s="286"/>
      <c r="H23" s="286"/>
      <c r="I23" s="286"/>
      <c r="J23" s="286"/>
      <c r="K23" s="284"/>
    </row>
    <row r="24" s="1" customFormat="1" ht="12.75" customHeight="1">
      <c r="B24" s="287"/>
      <c r="C24" s="288"/>
      <c r="D24" s="288"/>
      <c r="E24" s="288"/>
      <c r="F24" s="288"/>
      <c r="G24" s="288"/>
      <c r="H24" s="288"/>
      <c r="I24" s="288"/>
      <c r="J24" s="288"/>
      <c r="K24" s="284"/>
    </row>
    <row r="25" s="1" customFormat="1" ht="15" customHeight="1">
      <c r="B25" s="287"/>
      <c r="C25" s="286" t="s">
        <v>602</v>
      </c>
      <c r="D25" s="286"/>
      <c r="E25" s="286"/>
      <c r="F25" s="286"/>
      <c r="G25" s="286"/>
      <c r="H25" s="286"/>
      <c r="I25" s="286"/>
      <c r="J25" s="286"/>
      <c r="K25" s="284"/>
    </row>
    <row r="26" s="1" customFormat="1" ht="15" customHeight="1">
      <c r="B26" s="287"/>
      <c r="C26" s="286" t="s">
        <v>603</v>
      </c>
      <c r="D26" s="286"/>
      <c r="E26" s="286"/>
      <c r="F26" s="286"/>
      <c r="G26" s="286"/>
      <c r="H26" s="286"/>
      <c r="I26" s="286"/>
      <c r="J26" s="286"/>
      <c r="K26" s="284"/>
    </row>
    <row r="27" s="1" customFormat="1" ht="15" customHeight="1">
      <c r="B27" s="287"/>
      <c r="C27" s="286"/>
      <c r="D27" s="286" t="s">
        <v>604</v>
      </c>
      <c r="E27" s="286"/>
      <c r="F27" s="286"/>
      <c r="G27" s="286"/>
      <c r="H27" s="286"/>
      <c r="I27" s="286"/>
      <c r="J27" s="286"/>
      <c r="K27" s="284"/>
    </row>
    <row r="28" s="1" customFormat="1" ht="15" customHeight="1">
      <c r="B28" s="287"/>
      <c r="C28" s="288"/>
      <c r="D28" s="286" t="s">
        <v>605</v>
      </c>
      <c r="E28" s="286"/>
      <c r="F28" s="286"/>
      <c r="G28" s="286"/>
      <c r="H28" s="286"/>
      <c r="I28" s="286"/>
      <c r="J28" s="286"/>
      <c r="K28" s="284"/>
    </row>
    <row r="29" s="1" customFormat="1" ht="12.75" customHeight="1">
      <c r="B29" s="287"/>
      <c r="C29" s="288"/>
      <c r="D29" s="288"/>
      <c r="E29" s="288"/>
      <c r="F29" s="288"/>
      <c r="G29" s="288"/>
      <c r="H29" s="288"/>
      <c r="I29" s="288"/>
      <c r="J29" s="288"/>
      <c r="K29" s="284"/>
    </row>
    <row r="30" s="1" customFormat="1" ht="15" customHeight="1">
      <c r="B30" s="287"/>
      <c r="C30" s="288"/>
      <c r="D30" s="286" t="s">
        <v>606</v>
      </c>
      <c r="E30" s="286"/>
      <c r="F30" s="286"/>
      <c r="G30" s="286"/>
      <c r="H30" s="286"/>
      <c r="I30" s="286"/>
      <c r="J30" s="286"/>
      <c r="K30" s="284"/>
    </row>
    <row r="31" s="1" customFormat="1" ht="15" customHeight="1">
      <c r="B31" s="287"/>
      <c r="C31" s="288"/>
      <c r="D31" s="286" t="s">
        <v>607</v>
      </c>
      <c r="E31" s="286"/>
      <c r="F31" s="286"/>
      <c r="G31" s="286"/>
      <c r="H31" s="286"/>
      <c r="I31" s="286"/>
      <c r="J31" s="286"/>
      <c r="K31" s="284"/>
    </row>
    <row r="32" s="1" customFormat="1" ht="12.75" customHeight="1">
      <c r="B32" s="287"/>
      <c r="C32" s="288"/>
      <c r="D32" s="288"/>
      <c r="E32" s="288"/>
      <c r="F32" s="288"/>
      <c r="G32" s="288"/>
      <c r="H32" s="288"/>
      <c r="I32" s="288"/>
      <c r="J32" s="288"/>
      <c r="K32" s="284"/>
    </row>
    <row r="33" s="1" customFormat="1" ht="15" customHeight="1">
      <c r="B33" s="287"/>
      <c r="C33" s="288"/>
      <c r="D33" s="286" t="s">
        <v>608</v>
      </c>
      <c r="E33" s="286"/>
      <c r="F33" s="286"/>
      <c r="G33" s="286"/>
      <c r="H33" s="286"/>
      <c r="I33" s="286"/>
      <c r="J33" s="286"/>
      <c r="K33" s="284"/>
    </row>
    <row r="34" s="1" customFormat="1" ht="15" customHeight="1">
      <c r="B34" s="287"/>
      <c r="C34" s="288"/>
      <c r="D34" s="286" t="s">
        <v>609</v>
      </c>
      <c r="E34" s="286"/>
      <c r="F34" s="286"/>
      <c r="G34" s="286"/>
      <c r="H34" s="286"/>
      <c r="I34" s="286"/>
      <c r="J34" s="286"/>
      <c r="K34" s="284"/>
    </row>
    <row r="35" s="1" customFormat="1" ht="15" customHeight="1">
      <c r="B35" s="287"/>
      <c r="C35" s="288"/>
      <c r="D35" s="286" t="s">
        <v>610</v>
      </c>
      <c r="E35" s="286"/>
      <c r="F35" s="286"/>
      <c r="G35" s="286"/>
      <c r="H35" s="286"/>
      <c r="I35" s="286"/>
      <c r="J35" s="286"/>
      <c r="K35" s="284"/>
    </row>
    <row r="36" s="1" customFormat="1" ht="15" customHeight="1">
      <c r="B36" s="287"/>
      <c r="C36" s="288"/>
      <c r="D36" s="286"/>
      <c r="E36" s="289" t="s">
        <v>141</v>
      </c>
      <c r="F36" s="286"/>
      <c r="G36" s="286" t="s">
        <v>611</v>
      </c>
      <c r="H36" s="286"/>
      <c r="I36" s="286"/>
      <c r="J36" s="286"/>
      <c r="K36" s="284"/>
    </row>
    <row r="37" s="1" customFormat="1" ht="30.75" customHeight="1">
      <c r="B37" s="287"/>
      <c r="C37" s="288"/>
      <c r="D37" s="286"/>
      <c r="E37" s="289" t="s">
        <v>612</v>
      </c>
      <c r="F37" s="286"/>
      <c r="G37" s="286" t="s">
        <v>613</v>
      </c>
      <c r="H37" s="286"/>
      <c r="I37" s="286"/>
      <c r="J37" s="286"/>
      <c r="K37" s="284"/>
    </row>
    <row r="38" s="1" customFormat="1" ht="15" customHeight="1">
      <c r="B38" s="287"/>
      <c r="C38" s="288"/>
      <c r="D38" s="286"/>
      <c r="E38" s="289" t="s">
        <v>55</v>
      </c>
      <c r="F38" s="286"/>
      <c r="G38" s="286" t="s">
        <v>614</v>
      </c>
      <c r="H38" s="286"/>
      <c r="I38" s="286"/>
      <c r="J38" s="286"/>
      <c r="K38" s="284"/>
    </row>
    <row r="39" s="1" customFormat="1" ht="15" customHeight="1">
      <c r="B39" s="287"/>
      <c r="C39" s="288"/>
      <c r="D39" s="286"/>
      <c r="E39" s="289" t="s">
        <v>56</v>
      </c>
      <c r="F39" s="286"/>
      <c r="G39" s="286" t="s">
        <v>615</v>
      </c>
      <c r="H39" s="286"/>
      <c r="I39" s="286"/>
      <c r="J39" s="286"/>
      <c r="K39" s="284"/>
    </row>
    <row r="40" s="1" customFormat="1" ht="15" customHeight="1">
      <c r="B40" s="287"/>
      <c r="C40" s="288"/>
      <c r="D40" s="286"/>
      <c r="E40" s="289" t="s">
        <v>142</v>
      </c>
      <c r="F40" s="286"/>
      <c r="G40" s="286" t="s">
        <v>616</v>
      </c>
      <c r="H40" s="286"/>
      <c r="I40" s="286"/>
      <c r="J40" s="286"/>
      <c r="K40" s="284"/>
    </row>
    <row r="41" s="1" customFormat="1" ht="15" customHeight="1">
      <c r="B41" s="287"/>
      <c r="C41" s="288"/>
      <c r="D41" s="286"/>
      <c r="E41" s="289" t="s">
        <v>143</v>
      </c>
      <c r="F41" s="286"/>
      <c r="G41" s="286" t="s">
        <v>617</v>
      </c>
      <c r="H41" s="286"/>
      <c r="I41" s="286"/>
      <c r="J41" s="286"/>
      <c r="K41" s="284"/>
    </row>
    <row r="42" s="1" customFormat="1" ht="15" customHeight="1">
      <c r="B42" s="287"/>
      <c r="C42" s="288"/>
      <c r="D42" s="286"/>
      <c r="E42" s="289" t="s">
        <v>618</v>
      </c>
      <c r="F42" s="286"/>
      <c r="G42" s="286" t="s">
        <v>619</v>
      </c>
      <c r="H42" s="286"/>
      <c r="I42" s="286"/>
      <c r="J42" s="286"/>
      <c r="K42" s="284"/>
    </row>
    <row r="43" s="1" customFormat="1" ht="15" customHeight="1">
      <c r="B43" s="287"/>
      <c r="C43" s="288"/>
      <c r="D43" s="286"/>
      <c r="E43" s="289"/>
      <c r="F43" s="286"/>
      <c r="G43" s="286" t="s">
        <v>620</v>
      </c>
      <c r="H43" s="286"/>
      <c r="I43" s="286"/>
      <c r="J43" s="286"/>
      <c r="K43" s="284"/>
    </row>
    <row r="44" s="1" customFormat="1" ht="15" customHeight="1">
      <c r="B44" s="287"/>
      <c r="C44" s="288"/>
      <c r="D44" s="286"/>
      <c r="E44" s="289" t="s">
        <v>621</v>
      </c>
      <c r="F44" s="286"/>
      <c r="G44" s="286" t="s">
        <v>622</v>
      </c>
      <c r="H44" s="286"/>
      <c r="I44" s="286"/>
      <c r="J44" s="286"/>
      <c r="K44" s="284"/>
    </row>
    <row r="45" s="1" customFormat="1" ht="15" customHeight="1">
      <c r="B45" s="287"/>
      <c r="C45" s="288"/>
      <c r="D45" s="286"/>
      <c r="E45" s="289" t="s">
        <v>146</v>
      </c>
      <c r="F45" s="286"/>
      <c r="G45" s="286" t="s">
        <v>623</v>
      </c>
      <c r="H45" s="286"/>
      <c r="I45" s="286"/>
      <c r="J45" s="286"/>
      <c r="K45" s="284"/>
    </row>
    <row r="46" s="1" customFormat="1" ht="12.75" customHeight="1">
      <c r="B46" s="287"/>
      <c r="C46" s="288"/>
      <c r="D46" s="286"/>
      <c r="E46" s="286"/>
      <c r="F46" s="286"/>
      <c r="G46" s="286"/>
      <c r="H46" s="286"/>
      <c r="I46" s="286"/>
      <c r="J46" s="286"/>
      <c r="K46" s="284"/>
    </row>
    <row r="47" s="1" customFormat="1" ht="15" customHeight="1">
      <c r="B47" s="287"/>
      <c r="C47" s="288"/>
      <c r="D47" s="286" t="s">
        <v>624</v>
      </c>
      <c r="E47" s="286"/>
      <c r="F47" s="286"/>
      <c r="G47" s="286"/>
      <c r="H47" s="286"/>
      <c r="I47" s="286"/>
      <c r="J47" s="286"/>
      <c r="K47" s="284"/>
    </row>
    <row r="48" s="1" customFormat="1" ht="15" customHeight="1">
      <c r="B48" s="287"/>
      <c r="C48" s="288"/>
      <c r="D48" s="288"/>
      <c r="E48" s="286" t="s">
        <v>625</v>
      </c>
      <c r="F48" s="286"/>
      <c r="G48" s="286"/>
      <c r="H48" s="286"/>
      <c r="I48" s="286"/>
      <c r="J48" s="286"/>
      <c r="K48" s="284"/>
    </row>
    <row r="49" s="1" customFormat="1" ht="15" customHeight="1">
      <c r="B49" s="287"/>
      <c r="C49" s="288"/>
      <c r="D49" s="288"/>
      <c r="E49" s="286" t="s">
        <v>626</v>
      </c>
      <c r="F49" s="286"/>
      <c r="G49" s="286"/>
      <c r="H49" s="286"/>
      <c r="I49" s="286"/>
      <c r="J49" s="286"/>
      <c r="K49" s="284"/>
    </row>
    <row r="50" s="1" customFormat="1" ht="15" customHeight="1">
      <c r="B50" s="287"/>
      <c r="C50" s="288"/>
      <c r="D50" s="288"/>
      <c r="E50" s="286" t="s">
        <v>627</v>
      </c>
      <c r="F50" s="286"/>
      <c r="G50" s="286"/>
      <c r="H50" s="286"/>
      <c r="I50" s="286"/>
      <c r="J50" s="286"/>
      <c r="K50" s="284"/>
    </row>
    <row r="51" s="1" customFormat="1" ht="15" customHeight="1">
      <c r="B51" s="287"/>
      <c r="C51" s="288"/>
      <c r="D51" s="286" t="s">
        <v>628</v>
      </c>
      <c r="E51" s="286"/>
      <c r="F51" s="286"/>
      <c r="G51" s="286"/>
      <c r="H51" s="286"/>
      <c r="I51" s="286"/>
      <c r="J51" s="286"/>
      <c r="K51" s="284"/>
    </row>
    <row r="52" s="1" customFormat="1" ht="25.5" customHeight="1">
      <c r="B52" s="282"/>
      <c r="C52" s="283" t="s">
        <v>629</v>
      </c>
      <c r="D52" s="283"/>
      <c r="E52" s="283"/>
      <c r="F52" s="283"/>
      <c r="G52" s="283"/>
      <c r="H52" s="283"/>
      <c r="I52" s="283"/>
      <c r="J52" s="283"/>
      <c r="K52" s="284"/>
    </row>
    <row r="53" s="1" customFormat="1" ht="5.25" customHeight="1">
      <c r="B53" s="282"/>
      <c r="C53" s="285"/>
      <c r="D53" s="285"/>
      <c r="E53" s="285"/>
      <c r="F53" s="285"/>
      <c r="G53" s="285"/>
      <c r="H53" s="285"/>
      <c r="I53" s="285"/>
      <c r="J53" s="285"/>
      <c r="K53" s="284"/>
    </row>
    <row r="54" s="1" customFormat="1" ht="15" customHeight="1">
      <c r="B54" s="282"/>
      <c r="C54" s="286" t="s">
        <v>630</v>
      </c>
      <c r="D54" s="286"/>
      <c r="E54" s="286"/>
      <c r="F54" s="286"/>
      <c r="G54" s="286"/>
      <c r="H54" s="286"/>
      <c r="I54" s="286"/>
      <c r="J54" s="286"/>
      <c r="K54" s="284"/>
    </row>
    <row r="55" s="1" customFormat="1" ht="15" customHeight="1">
      <c r="B55" s="282"/>
      <c r="C55" s="286" t="s">
        <v>631</v>
      </c>
      <c r="D55" s="286"/>
      <c r="E55" s="286"/>
      <c r="F55" s="286"/>
      <c r="G55" s="286"/>
      <c r="H55" s="286"/>
      <c r="I55" s="286"/>
      <c r="J55" s="286"/>
      <c r="K55" s="284"/>
    </row>
    <row r="56" s="1" customFormat="1" ht="12.75" customHeight="1">
      <c r="B56" s="282"/>
      <c r="C56" s="286"/>
      <c r="D56" s="286"/>
      <c r="E56" s="286"/>
      <c r="F56" s="286"/>
      <c r="G56" s="286"/>
      <c r="H56" s="286"/>
      <c r="I56" s="286"/>
      <c r="J56" s="286"/>
      <c r="K56" s="284"/>
    </row>
    <row r="57" s="1" customFormat="1" ht="15" customHeight="1">
      <c r="B57" s="282"/>
      <c r="C57" s="286" t="s">
        <v>632</v>
      </c>
      <c r="D57" s="286"/>
      <c r="E57" s="286"/>
      <c r="F57" s="286"/>
      <c r="G57" s="286"/>
      <c r="H57" s="286"/>
      <c r="I57" s="286"/>
      <c r="J57" s="286"/>
      <c r="K57" s="284"/>
    </row>
    <row r="58" s="1" customFormat="1" ht="15" customHeight="1">
      <c r="B58" s="282"/>
      <c r="C58" s="288"/>
      <c r="D58" s="286" t="s">
        <v>633</v>
      </c>
      <c r="E58" s="286"/>
      <c r="F58" s="286"/>
      <c r="G58" s="286"/>
      <c r="H58" s="286"/>
      <c r="I58" s="286"/>
      <c r="J58" s="286"/>
      <c r="K58" s="284"/>
    </row>
    <row r="59" s="1" customFormat="1" ht="15" customHeight="1">
      <c r="B59" s="282"/>
      <c r="C59" s="288"/>
      <c r="D59" s="286" t="s">
        <v>634</v>
      </c>
      <c r="E59" s="286"/>
      <c r="F59" s="286"/>
      <c r="G59" s="286"/>
      <c r="H59" s="286"/>
      <c r="I59" s="286"/>
      <c r="J59" s="286"/>
      <c r="K59" s="284"/>
    </row>
    <row r="60" s="1" customFormat="1" ht="15" customHeight="1">
      <c r="B60" s="282"/>
      <c r="C60" s="288"/>
      <c r="D60" s="286" t="s">
        <v>635</v>
      </c>
      <c r="E60" s="286"/>
      <c r="F60" s="286"/>
      <c r="G60" s="286"/>
      <c r="H60" s="286"/>
      <c r="I60" s="286"/>
      <c r="J60" s="286"/>
      <c r="K60" s="284"/>
    </row>
    <row r="61" s="1" customFormat="1" ht="15" customHeight="1">
      <c r="B61" s="282"/>
      <c r="C61" s="288"/>
      <c r="D61" s="286" t="s">
        <v>636</v>
      </c>
      <c r="E61" s="286"/>
      <c r="F61" s="286"/>
      <c r="G61" s="286"/>
      <c r="H61" s="286"/>
      <c r="I61" s="286"/>
      <c r="J61" s="286"/>
      <c r="K61" s="284"/>
    </row>
    <row r="62" s="1" customFormat="1" ht="15" customHeight="1">
      <c r="B62" s="282"/>
      <c r="C62" s="288"/>
      <c r="D62" s="291" t="s">
        <v>637</v>
      </c>
      <c r="E62" s="291"/>
      <c r="F62" s="291"/>
      <c r="G62" s="291"/>
      <c r="H62" s="291"/>
      <c r="I62" s="291"/>
      <c r="J62" s="291"/>
      <c r="K62" s="284"/>
    </row>
    <row r="63" s="1" customFormat="1" ht="15" customHeight="1">
      <c r="B63" s="282"/>
      <c r="C63" s="288"/>
      <c r="D63" s="286" t="s">
        <v>638</v>
      </c>
      <c r="E63" s="286"/>
      <c r="F63" s="286"/>
      <c r="G63" s="286"/>
      <c r="H63" s="286"/>
      <c r="I63" s="286"/>
      <c r="J63" s="286"/>
      <c r="K63" s="284"/>
    </row>
    <row r="64" s="1" customFormat="1" ht="12.75" customHeight="1">
      <c r="B64" s="282"/>
      <c r="C64" s="288"/>
      <c r="D64" s="288"/>
      <c r="E64" s="292"/>
      <c r="F64" s="288"/>
      <c r="G64" s="288"/>
      <c r="H64" s="288"/>
      <c r="I64" s="288"/>
      <c r="J64" s="288"/>
      <c r="K64" s="284"/>
    </row>
    <row r="65" s="1" customFormat="1" ht="15" customHeight="1">
      <c r="B65" s="282"/>
      <c r="C65" s="288"/>
      <c r="D65" s="286" t="s">
        <v>639</v>
      </c>
      <c r="E65" s="286"/>
      <c r="F65" s="286"/>
      <c r="G65" s="286"/>
      <c r="H65" s="286"/>
      <c r="I65" s="286"/>
      <c r="J65" s="286"/>
      <c r="K65" s="284"/>
    </row>
    <row r="66" s="1" customFormat="1" ht="15" customHeight="1">
      <c r="B66" s="282"/>
      <c r="C66" s="288"/>
      <c r="D66" s="291" t="s">
        <v>640</v>
      </c>
      <c r="E66" s="291"/>
      <c r="F66" s="291"/>
      <c r="G66" s="291"/>
      <c r="H66" s="291"/>
      <c r="I66" s="291"/>
      <c r="J66" s="291"/>
      <c r="K66" s="284"/>
    </row>
    <row r="67" s="1" customFormat="1" ht="15" customHeight="1">
      <c r="B67" s="282"/>
      <c r="C67" s="288"/>
      <c r="D67" s="286" t="s">
        <v>641</v>
      </c>
      <c r="E67" s="286"/>
      <c r="F67" s="286"/>
      <c r="G67" s="286"/>
      <c r="H67" s="286"/>
      <c r="I67" s="286"/>
      <c r="J67" s="286"/>
      <c r="K67" s="284"/>
    </row>
    <row r="68" s="1" customFormat="1" ht="15" customHeight="1">
      <c r="B68" s="282"/>
      <c r="C68" s="288"/>
      <c r="D68" s="286" t="s">
        <v>642</v>
      </c>
      <c r="E68" s="286"/>
      <c r="F68" s="286"/>
      <c r="G68" s="286"/>
      <c r="H68" s="286"/>
      <c r="I68" s="286"/>
      <c r="J68" s="286"/>
      <c r="K68" s="284"/>
    </row>
    <row r="69" s="1" customFormat="1" ht="15" customHeight="1">
      <c r="B69" s="282"/>
      <c r="C69" s="288"/>
      <c r="D69" s="286" t="s">
        <v>643</v>
      </c>
      <c r="E69" s="286"/>
      <c r="F69" s="286"/>
      <c r="G69" s="286"/>
      <c r="H69" s="286"/>
      <c r="I69" s="286"/>
      <c r="J69" s="286"/>
      <c r="K69" s="284"/>
    </row>
    <row r="70" s="1" customFormat="1" ht="15" customHeight="1">
      <c r="B70" s="282"/>
      <c r="C70" s="288"/>
      <c r="D70" s="286" t="s">
        <v>644</v>
      </c>
      <c r="E70" s="286"/>
      <c r="F70" s="286"/>
      <c r="G70" s="286"/>
      <c r="H70" s="286"/>
      <c r="I70" s="286"/>
      <c r="J70" s="286"/>
      <c r="K70" s="284"/>
    </row>
    <row r="71" s="1" customFormat="1" ht="12.75" customHeight="1">
      <c r="B71" s="293"/>
      <c r="C71" s="294"/>
      <c r="D71" s="294"/>
      <c r="E71" s="294"/>
      <c r="F71" s="294"/>
      <c r="G71" s="294"/>
      <c r="H71" s="294"/>
      <c r="I71" s="294"/>
      <c r="J71" s="294"/>
      <c r="K71" s="295"/>
    </row>
    <row r="72" s="1" customFormat="1" ht="18.75" customHeight="1">
      <c r="B72" s="296"/>
      <c r="C72" s="296"/>
      <c r="D72" s="296"/>
      <c r="E72" s="296"/>
      <c r="F72" s="296"/>
      <c r="G72" s="296"/>
      <c r="H72" s="296"/>
      <c r="I72" s="296"/>
      <c r="J72" s="296"/>
      <c r="K72" s="297"/>
    </row>
    <row r="73" s="1" customFormat="1" ht="18.75" customHeight="1">
      <c r="B73" s="297"/>
      <c r="C73" s="297"/>
      <c r="D73" s="297"/>
      <c r="E73" s="297"/>
      <c r="F73" s="297"/>
      <c r="G73" s="297"/>
      <c r="H73" s="297"/>
      <c r="I73" s="297"/>
      <c r="J73" s="297"/>
      <c r="K73" s="297"/>
    </row>
    <row r="74" s="1" customFormat="1" ht="7.5" customHeight="1">
      <c r="B74" s="298"/>
      <c r="C74" s="299"/>
      <c r="D74" s="299"/>
      <c r="E74" s="299"/>
      <c r="F74" s="299"/>
      <c r="G74" s="299"/>
      <c r="H74" s="299"/>
      <c r="I74" s="299"/>
      <c r="J74" s="299"/>
      <c r="K74" s="300"/>
    </row>
    <row r="75" s="1" customFormat="1" ht="45" customHeight="1">
      <c r="B75" s="301"/>
      <c r="C75" s="302" t="s">
        <v>645</v>
      </c>
      <c r="D75" s="302"/>
      <c r="E75" s="302"/>
      <c r="F75" s="302"/>
      <c r="G75" s="302"/>
      <c r="H75" s="302"/>
      <c r="I75" s="302"/>
      <c r="J75" s="302"/>
      <c r="K75" s="303"/>
    </row>
    <row r="76" s="1" customFormat="1" ht="17.25" customHeight="1">
      <c r="B76" s="301"/>
      <c r="C76" s="304" t="s">
        <v>646</v>
      </c>
      <c r="D76" s="304"/>
      <c r="E76" s="304"/>
      <c r="F76" s="304" t="s">
        <v>647</v>
      </c>
      <c r="G76" s="305"/>
      <c r="H76" s="304" t="s">
        <v>56</v>
      </c>
      <c r="I76" s="304" t="s">
        <v>59</v>
      </c>
      <c r="J76" s="304" t="s">
        <v>648</v>
      </c>
      <c r="K76" s="303"/>
    </row>
    <row r="77" s="1" customFormat="1" ht="17.25" customHeight="1">
      <c r="B77" s="301"/>
      <c r="C77" s="306" t="s">
        <v>649</v>
      </c>
      <c r="D77" s="306"/>
      <c r="E77" s="306"/>
      <c r="F77" s="307" t="s">
        <v>650</v>
      </c>
      <c r="G77" s="308"/>
      <c r="H77" s="306"/>
      <c r="I77" s="306"/>
      <c r="J77" s="306" t="s">
        <v>651</v>
      </c>
      <c r="K77" s="303"/>
    </row>
    <row r="78" s="1" customFormat="1" ht="5.25" customHeight="1">
      <c r="B78" s="301"/>
      <c r="C78" s="309"/>
      <c r="D78" s="309"/>
      <c r="E78" s="309"/>
      <c r="F78" s="309"/>
      <c r="G78" s="310"/>
      <c r="H78" s="309"/>
      <c r="I78" s="309"/>
      <c r="J78" s="309"/>
      <c r="K78" s="303"/>
    </row>
    <row r="79" s="1" customFormat="1" ht="15" customHeight="1">
      <c r="B79" s="301"/>
      <c r="C79" s="289" t="s">
        <v>55</v>
      </c>
      <c r="D79" s="311"/>
      <c r="E79" s="311"/>
      <c r="F79" s="312" t="s">
        <v>652</v>
      </c>
      <c r="G79" s="313"/>
      <c r="H79" s="289" t="s">
        <v>653</v>
      </c>
      <c r="I79" s="289" t="s">
        <v>654</v>
      </c>
      <c r="J79" s="289">
        <v>20</v>
      </c>
      <c r="K79" s="303"/>
    </row>
    <row r="80" s="1" customFormat="1" ht="15" customHeight="1">
      <c r="B80" s="301"/>
      <c r="C80" s="289" t="s">
        <v>655</v>
      </c>
      <c r="D80" s="289"/>
      <c r="E80" s="289"/>
      <c r="F80" s="312" t="s">
        <v>652</v>
      </c>
      <c r="G80" s="313"/>
      <c r="H80" s="289" t="s">
        <v>656</v>
      </c>
      <c r="I80" s="289" t="s">
        <v>654</v>
      </c>
      <c r="J80" s="289">
        <v>120</v>
      </c>
      <c r="K80" s="303"/>
    </row>
    <row r="81" s="1" customFormat="1" ht="15" customHeight="1">
      <c r="B81" s="314"/>
      <c r="C81" s="289" t="s">
        <v>657</v>
      </c>
      <c r="D81" s="289"/>
      <c r="E81" s="289"/>
      <c r="F81" s="312" t="s">
        <v>658</v>
      </c>
      <c r="G81" s="313"/>
      <c r="H81" s="289" t="s">
        <v>659</v>
      </c>
      <c r="I81" s="289" t="s">
        <v>654</v>
      </c>
      <c r="J81" s="289">
        <v>50</v>
      </c>
      <c r="K81" s="303"/>
    </row>
    <row r="82" s="1" customFormat="1" ht="15" customHeight="1">
      <c r="B82" s="314"/>
      <c r="C82" s="289" t="s">
        <v>660</v>
      </c>
      <c r="D82" s="289"/>
      <c r="E82" s="289"/>
      <c r="F82" s="312" t="s">
        <v>652</v>
      </c>
      <c r="G82" s="313"/>
      <c r="H82" s="289" t="s">
        <v>661</v>
      </c>
      <c r="I82" s="289" t="s">
        <v>662</v>
      </c>
      <c r="J82" s="289"/>
      <c r="K82" s="303"/>
    </row>
    <row r="83" s="1" customFormat="1" ht="15" customHeight="1">
      <c r="B83" s="314"/>
      <c r="C83" s="315" t="s">
        <v>663</v>
      </c>
      <c r="D83" s="315"/>
      <c r="E83" s="315"/>
      <c r="F83" s="316" t="s">
        <v>658</v>
      </c>
      <c r="G83" s="315"/>
      <c r="H83" s="315" t="s">
        <v>664</v>
      </c>
      <c r="I83" s="315" t="s">
        <v>654</v>
      </c>
      <c r="J83" s="315">
        <v>15</v>
      </c>
      <c r="K83" s="303"/>
    </row>
    <row r="84" s="1" customFormat="1" ht="15" customHeight="1">
      <c r="B84" s="314"/>
      <c r="C84" s="315" t="s">
        <v>665</v>
      </c>
      <c r="D84" s="315"/>
      <c r="E84" s="315"/>
      <c r="F84" s="316" t="s">
        <v>658</v>
      </c>
      <c r="G84" s="315"/>
      <c r="H84" s="315" t="s">
        <v>666</v>
      </c>
      <c r="I84" s="315" t="s">
        <v>654</v>
      </c>
      <c r="J84" s="315">
        <v>15</v>
      </c>
      <c r="K84" s="303"/>
    </row>
    <row r="85" s="1" customFormat="1" ht="15" customHeight="1">
      <c r="B85" s="314"/>
      <c r="C85" s="315" t="s">
        <v>667</v>
      </c>
      <c r="D85" s="315"/>
      <c r="E85" s="315"/>
      <c r="F85" s="316" t="s">
        <v>658</v>
      </c>
      <c r="G85" s="315"/>
      <c r="H85" s="315" t="s">
        <v>668</v>
      </c>
      <c r="I85" s="315" t="s">
        <v>654</v>
      </c>
      <c r="J85" s="315">
        <v>20</v>
      </c>
      <c r="K85" s="303"/>
    </row>
    <row r="86" s="1" customFormat="1" ht="15" customHeight="1">
      <c r="B86" s="314"/>
      <c r="C86" s="315" t="s">
        <v>669</v>
      </c>
      <c r="D86" s="315"/>
      <c r="E86" s="315"/>
      <c r="F86" s="316" t="s">
        <v>658</v>
      </c>
      <c r="G86" s="315"/>
      <c r="H86" s="315" t="s">
        <v>670</v>
      </c>
      <c r="I86" s="315" t="s">
        <v>654</v>
      </c>
      <c r="J86" s="315">
        <v>20</v>
      </c>
      <c r="K86" s="303"/>
    </row>
    <row r="87" s="1" customFormat="1" ht="15" customHeight="1">
      <c r="B87" s="314"/>
      <c r="C87" s="289" t="s">
        <v>671</v>
      </c>
      <c r="D87" s="289"/>
      <c r="E87" s="289"/>
      <c r="F87" s="312" t="s">
        <v>658</v>
      </c>
      <c r="G87" s="313"/>
      <c r="H87" s="289" t="s">
        <v>672</v>
      </c>
      <c r="I87" s="289" t="s">
        <v>654</v>
      </c>
      <c r="J87" s="289">
        <v>50</v>
      </c>
      <c r="K87" s="303"/>
    </row>
    <row r="88" s="1" customFormat="1" ht="15" customHeight="1">
      <c r="B88" s="314"/>
      <c r="C88" s="289" t="s">
        <v>673</v>
      </c>
      <c r="D88" s="289"/>
      <c r="E88" s="289"/>
      <c r="F88" s="312" t="s">
        <v>658</v>
      </c>
      <c r="G88" s="313"/>
      <c r="H88" s="289" t="s">
        <v>674</v>
      </c>
      <c r="I88" s="289" t="s">
        <v>654</v>
      </c>
      <c r="J88" s="289">
        <v>20</v>
      </c>
      <c r="K88" s="303"/>
    </row>
    <row r="89" s="1" customFormat="1" ht="15" customHeight="1">
      <c r="B89" s="314"/>
      <c r="C89" s="289" t="s">
        <v>675</v>
      </c>
      <c r="D89" s="289"/>
      <c r="E89" s="289"/>
      <c r="F89" s="312" t="s">
        <v>658</v>
      </c>
      <c r="G89" s="313"/>
      <c r="H89" s="289" t="s">
        <v>676</v>
      </c>
      <c r="I89" s="289" t="s">
        <v>654</v>
      </c>
      <c r="J89" s="289">
        <v>20</v>
      </c>
      <c r="K89" s="303"/>
    </row>
    <row r="90" s="1" customFormat="1" ht="15" customHeight="1">
      <c r="B90" s="314"/>
      <c r="C90" s="289" t="s">
        <v>677</v>
      </c>
      <c r="D90" s="289"/>
      <c r="E90" s="289"/>
      <c r="F90" s="312" t="s">
        <v>658</v>
      </c>
      <c r="G90" s="313"/>
      <c r="H90" s="289" t="s">
        <v>678</v>
      </c>
      <c r="I90" s="289" t="s">
        <v>654</v>
      </c>
      <c r="J90" s="289">
        <v>50</v>
      </c>
      <c r="K90" s="303"/>
    </row>
    <row r="91" s="1" customFormat="1" ht="15" customHeight="1">
      <c r="B91" s="314"/>
      <c r="C91" s="289" t="s">
        <v>679</v>
      </c>
      <c r="D91" s="289"/>
      <c r="E91" s="289"/>
      <c r="F91" s="312" t="s">
        <v>658</v>
      </c>
      <c r="G91" s="313"/>
      <c r="H91" s="289" t="s">
        <v>679</v>
      </c>
      <c r="I91" s="289" t="s">
        <v>654</v>
      </c>
      <c r="J91" s="289">
        <v>50</v>
      </c>
      <c r="K91" s="303"/>
    </row>
    <row r="92" s="1" customFormat="1" ht="15" customHeight="1">
      <c r="B92" s="314"/>
      <c r="C92" s="289" t="s">
        <v>680</v>
      </c>
      <c r="D92" s="289"/>
      <c r="E92" s="289"/>
      <c r="F92" s="312" t="s">
        <v>658</v>
      </c>
      <c r="G92" s="313"/>
      <c r="H92" s="289" t="s">
        <v>681</v>
      </c>
      <c r="I92" s="289" t="s">
        <v>654</v>
      </c>
      <c r="J92" s="289">
        <v>255</v>
      </c>
      <c r="K92" s="303"/>
    </row>
    <row r="93" s="1" customFormat="1" ht="15" customHeight="1">
      <c r="B93" s="314"/>
      <c r="C93" s="289" t="s">
        <v>682</v>
      </c>
      <c r="D93" s="289"/>
      <c r="E93" s="289"/>
      <c r="F93" s="312" t="s">
        <v>652</v>
      </c>
      <c r="G93" s="313"/>
      <c r="H93" s="289" t="s">
        <v>683</v>
      </c>
      <c r="I93" s="289" t="s">
        <v>684</v>
      </c>
      <c r="J93" s="289"/>
      <c r="K93" s="303"/>
    </row>
    <row r="94" s="1" customFormat="1" ht="15" customHeight="1">
      <c r="B94" s="314"/>
      <c r="C94" s="289" t="s">
        <v>685</v>
      </c>
      <c r="D94" s="289"/>
      <c r="E94" s="289"/>
      <c r="F94" s="312" t="s">
        <v>652</v>
      </c>
      <c r="G94" s="313"/>
      <c r="H94" s="289" t="s">
        <v>686</v>
      </c>
      <c r="I94" s="289" t="s">
        <v>687</v>
      </c>
      <c r="J94" s="289"/>
      <c r="K94" s="303"/>
    </row>
    <row r="95" s="1" customFormat="1" ht="15" customHeight="1">
      <c r="B95" s="314"/>
      <c r="C95" s="289" t="s">
        <v>688</v>
      </c>
      <c r="D95" s="289"/>
      <c r="E95" s="289"/>
      <c r="F95" s="312" t="s">
        <v>652</v>
      </c>
      <c r="G95" s="313"/>
      <c r="H95" s="289" t="s">
        <v>688</v>
      </c>
      <c r="I95" s="289" t="s">
        <v>687</v>
      </c>
      <c r="J95" s="289"/>
      <c r="K95" s="303"/>
    </row>
    <row r="96" s="1" customFormat="1" ht="15" customHeight="1">
      <c r="B96" s="314"/>
      <c r="C96" s="289" t="s">
        <v>40</v>
      </c>
      <c r="D96" s="289"/>
      <c r="E96" s="289"/>
      <c r="F96" s="312" t="s">
        <v>652</v>
      </c>
      <c r="G96" s="313"/>
      <c r="H96" s="289" t="s">
        <v>689</v>
      </c>
      <c r="I96" s="289" t="s">
        <v>687</v>
      </c>
      <c r="J96" s="289"/>
      <c r="K96" s="303"/>
    </row>
    <row r="97" s="1" customFormat="1" ht="15" customHeight="1">
      <c r="B97" s="314"/>
      <c r="C97" s="289" t="s">
        <v>50</v>
      </c>
      <c r="D97" s="289"/>
      <c r="E97" s="289"/>
      <c r="F97" s="312" t="s">
        <v>652</v>
      </c>
      <c r="G97" s="313"/>
      <c r="H97" s="289" t="s">
        <v>690</v>
      </c>
      <c r="I97" s="289" t="s">
        <v>687</v>
      </c>
      <c r="J97" s="289"/>
      <c r="K97" s="303"/>
    </row>
    <row r="98" s="1" customFormat="1" ht="15" customHeight="1">
      <c r="B98" s="317"/>
      <c r="C98" s="318"/>
      <c r="D98" s="318"/>
      <c r="E98" s="318"/>
      <c r="F98" s="318"/>
      <c r="G98" s="318"/>
      <c r="H98" s="318"/>
      <c r="I98" s="318"/>
      <c r="J98" s="318"/>
      <c r="K98" s="319"/>
    </row>
    <row r="99" s="1" customFormat="1" ht="18.75" customHeight="1">
      <c r="B99" s="320"/>
      <c r="C99" s="321"/>
      <c r="D99" s="321"/>
      <c r="E99" s="321"/>
      <c r="F99" s="321"/>
      <c r="G99" s="321"/>
      <c r="H99" s="321"/>
      <c r="I99" s="321"/>
      <c r="J99" s="321"/>
      <c r="K99" s="320"/>
    </row>
    <row r="100" s="1" customFormat="1" ht="18.75" customHeight="1">
      <c r="B100" s="297"/>
      <c r="C100" s="297"/>
      <c r="D100" s="297"/>
      <c r="E100" s="297"/>
      <c r="F100" s="297"/>
      <c r="G100" s="297"/>
      <c r="H100" s="297"/>
      <c r="I100" s="297"/>
      <c r="J100" s="297"/>
      <c r="K100" s="297"/>
    </row>
    <row r="101" s="1" customFormat="1" ht="7.5" customHeight="1">
      <c r="B101" s="298"/>
      <c r="C101" s="299"/>
      <c r="D101" s="299"/>
      <c r="E101" s="299"/>
      <c r="F101" s="299"/>
      <c r="G101" s="299"/>
      <c r="H101" s="299"/>
      <c r="I101" s="299"/>
      <c r="J101" s="299"/>
      <c r="K101" s="300"/>
    </row>
    <row r="102" s="1" customFormat="1" ht="45" customHeight="1">
      <c r="B102" s="301"/>
      <c r="C102" s="302" t="s">
        <v>691</v>
      </c>
      <c r="D102" s="302"/>
      <c r="E102" s="302"/>
      <c r="F102" s="302"/>
      <c r="G102" s="302"/>
      <c r="H102" s="302"/>
      <c r="I102" s="302"/>
      <c r="J102" s="302"/>
      <c r="K102" s="303"/>
    </row>
    <row r="103" s="1" customFormat="1" ht="17.25" customHeight="1">
      <c r="B103" s="301"/>
      <c r="C103" s="304" t="s">
        <v>646</v>
      </c>
      <c r="D103" s="304"/>
      <c r="E103" s="304"/>
      <c r="F103" s="304" t="s">
        <v>647</v>
      </c>
      <c r="G103" s="305"/>
      <c r="H103" s="304" t="s">
        <v>56</v>
      </c>
      <c r="I103" s="304" t="s">
        <v>59</v>
      </c>
      <c r="J103" s="304" t="s">
        <v>648</v>
      </c>
      <c r="K103" s="303"/>
    </row>
    <row r="104" s="1" customFormat="1" ht="17.25" customHeight="1">
      <c r="B104" s="301"/>
      <c r="C104" s="306" t="s">
        <v>649</v>
      </c>
      <c r="D104" s="306"/>
      <c r="E104" s="306"/>
      <c r="F104" s="307" t="s">
        <v>650</v>
      </c>
      <c r="G104" s="308"/>
      <c r="H104" s="306"/>
      <c r="I104" s="306"/>
      <c r="J104" s="306" t="s">
        <v>651</v>
      </c>
      <c r="K104" s="303"/>
    </row>
    <row r="105" s="1" customFormat="1" ht="5.25" customHeight="1">
      <c r="B105" s="301"/>
      <c r="C105" s="304"/>
      <c r="D105" s="304"/>
      <c r="E105" s="304"/>
      <c r="F105" s="304"/>
      <c r="G105" s="322"/>
      <c r="H105" s="304"/>
      <c r="I105" s="304"/>
      <c r="J105" s="304"/>
      <c r="K105" s="303"/>
    </row>
    <row r="106" s="1" customFormat="1" ht="15" customHeight="1">
      <c r="B106" s="301"/>
      <c r="C106" s="289" t="s">
        <v>55</v>
      </c>
      <c r="D106" s="311"/>
      <c r="E106" s="311"/>
      <c r="F106" s="312" t="s">
        <v>652</v>
      </c>
      <c r="G106" s="289"/>
      <c r="H106" s="289" t="s">
        <v>692</v>
      </c>
      <c r="I106" s="289" t="s">
        <v>654</v>
      </c>
      <c r="J106" s="289">
        <v>20</v>
      </c>
      <c r="K106" s="303"/>
    </row>
    <row r="107" s="1" customFormat="1" ht="15" customHeight="1">
      <c r="B107" s="301"/>
      <c r="C107" s="289" t="s">
        <v>655</v>
      </c>
      <c r="D107" s="289"/>
      <c r="E107" s="289"/>
      <c r="F107" s="312" t="s">
        <v>652</v>
      </c>
      <c r="G107" s="289"/>
      <c r="H107" s="289" t="s">
        <v>692</v>
      </c>
      <c r="I107" s="289" t="s">
        <v>654</v>
      </c>
      <c r="J107" s="289">
        <v>120</v>
      </c>
      <c r="K107" s="303"/>
    </row>
    <row r="108" s="1" customFormat="1" ht="15" customHeight="1">
      <c r="B108" s="314"/>
      <c r="C108" s="289" t="s">
        <v>657</v>
      </c>
      <c r="D108" s="289"/>
      <c r="E108" s="289"/>
      <c r="F108" s="312" t="s">
        <v>658</v>
      </c>
      <c r="G108" s="289"/>
      <c r="H108" s="289" t="s">
        <v>692</v>
      </c>
      <c r="I108" s="289" t="s">
        <v>654</v>
      </c>
      <c r="J108" s="289">
        <v>50</v>
      </c>
      <c r="K108" s="303"/>
    </row>
    <row r="109" s="1" customFormat="1" ht="15" customHeight="1">
      <c r="B109" s="314"/>
      <c r="C109" s="289" t="s">
        <v>660</v>
      </c>
      <c r="D109" s="289"/>
      <c r="E109" s="289"/>
      <c r="F109" s="312" t="s">
        <v>652</v>
      </c>
      <c r="G109" s="289"/>
      <c r="H109" s="289" t="s">
        <v>692</v>
      </c>
      <c r="I109" s="289" t="s">
        <v>662</v>
      </c>
      <c r="J109" s="289"/>
      <c r="K109" s="303"/>
    </row>
    <row r="110" s="1" customFormat="1" ht="15" customHeight="1">
      <c r="B110" s="314"/>
      <c r="C110" s="289" t="s">
        <v>671</v>
      </c>
      <c r="D110" s="289"/>
      <c r="E110" s="289"/>
      <c r="F110" s="312" t="s">
        <v>658</v>
      </c>
      <c r="G110" s="289"/>
      <c r="H110" s="289" t="s">
        <v>692</v>
      </c>
      <c r="I110" s="289" t="s">
        <v>654</v>
      </c>
      <c r="J110" s="289">
        <v>50</v>
      </c>
      <c r="K110" s="303"/>
    </row>
    <row r="111" s="1" customFormat="1" ht="15" customHeight="1">
      <c r="B111" s="314"/>
      <c r="C111" s="289" t="s">
        <v>679</v>
      </c>
      <c r="D111" s="289"/>
      <c r="E111" s="289"/>
      <c r="F111" s="312" t="s">
        <v>658</v>
      </c>
      <c r="G111" s="289"/>
      <c r="H111" s="289" t="s">
        <v>692</v>
      </c>
      <c r="I111" s="289" t="s">
        <v>654</v>
      </c>
      <c r="J111" s="289">
        <v>50</v>
      </c>
      <c r="K111" s="303"/>
    </row>
    <row r="112" s="1" customFormat="1" ht="15" customHeight="1">
      <c r="B112" s="314"/>
      <c r="C112" s="289" t="s">
        <v>677</v>
      </c>
      <c r="D112" s="289"/>
      <c r="E112" s="289"/>
      <c r="F112" s="312" t="s">
        <v>658</v>
      </c>
      <c r="G112" s="289"/>
      <c r="H112" s="289" t="s">
        <v>692</v>
      </c>
      <c r="I112" s="289" t="s">
        <v>654</v>
      </c>
      <c r="J112" s="289">
        <v>50</v>
      </c>
      <c r="K112" s="303"/>
    </row>
    <row r="113" s="1" customFormat="1" ht="15" customHeight="1">
      <c r="B113" s="314"/>
      <c r="C113" s="289" t="s">
        <v>55</v>
      </c>
      <c r="D113" s="289"/>
      <c r="E113" s="289"/>
      <c r="F113" s="312" t="s">
        <v>652</v>
      </c>
      <c r="G113" s="289"/>
      <c r="H113" s="289" t="s">
        <v>693</v>
      </c>
      <c r="I113" s="289" t="s">
        <v>654</v>
      </c>
      <c r="J113" s="289">
        <v>20</v>
      </c>
      <c r="K113" s="303"/>
    </row>
    <row r="114" s="1" customFormat="1" ht="15" customHeight="1">
      <c r="B114" s="314"/>
      <c r="C114" s="289" t="s">
        <v>694</v>
      </c>
      <c r="D114" s="289"/>
      <c r="E114" s="289"/>
      <c r="F114" s="312" t="s">
        <v>652</v>
      </c>
      <c r="G114" s="289"/>
      <c r="H114" s="289" t="s">
        <v>695</v>
      </c>
      <c r="I114" s="289" t="s">
        <v>654</v>
      </c>
      <c r="J114" s="289">
        <v>120</v>
      </c>
      <c r="K114" s="303"/>
    </row>
    <row r="115" s="1" customFormat="1" ht="15" customHeight="1">
      <c r="B115" s="314"/>
      <c r="C115" s="289" t="s">
        <v>40</v>
      </c>
      <c r="D115" s="289"/>
      <c r="E115" s="289"/>
      <c r="F115" s="312" t="s">
        <v>652</v>
      </c>
      <c r="G115" s="289"/>
      <c r="H115" s="289" t="s">
        <v>696</v>
      </c>
      <c r="I115" s="289" t="s">
        <v>687</v>
      </c>
      <c r="J115" s="289"/>
      <c r="K115" s="303"/>
    </row>
    <row r="116" s="1" customFormat="1" ht="15" customHeight="1">
      <c r="B116" s="314"/>
      <c r="C116" s="289" t="s">
        <v>50</v>
      </c>
      <c r="D116" s="289"/>
      <c r="E116" s="289"/>
      <c r="F116" s="312" t="s">
        <v>652</v>
      </c>
      <c r="G116" s="289"/>
      <c r="H116" s="289" t="s">
        <v>697</v>
      </c>
      <c r="I116" s="289" t="s">
        <v>687</v>
      </c>
      <c r="J116" s="289"/>
      <c r="K116" s="303"/>
    </row>
    <row r="117" s="1" customFormat="1" ht="15" customHeight="1">
      <c r="B117" s="314"/>
      <c r="C117" s="289" t="s">
        <v>59</v>
      </c>
      <c r="D117" s="289"/>
      <c r="E117" s="289"/>
      <c r="F117" s="312" t="s">
        <v>652</v>
      </c>
      <c r="G117" s="289"/>
      <c r="H117" s="289" t="s">
        <v>698</v>
      </c>
      <c r="I117" s="289" t="s">
        <v>699</v>
      </c>
      <c r="J117" s="289"/>
      <c r="K117" s="303"/>
    </row>
    <row r="118" s="1" customFormat="1" ht="15" customHeight="1">
      <c r="B118" s="317"/>
      <c r="C118" s="323"/>
      <c r="D118" s="323"/>
      <c r="E118" s="323"/>
      <c r="F118" s="323"/>
      <c r="G118" s="323"/>
      <c r="H118" s="323"/>
      <c r="I118" s="323"/>
      <c r="J118" s="323"/>
      <c r="K118" s="319"/>
    </row>
    <row r="119" s="1" customFormat="1" ht="18.75" customHeight="1">
      <c r="B119" s="324"/>
      <c r="C119" s="325"/>
      <c r="D119" s="325"/>
      <c r="E119" s="325"/>
      <c r="F119" s="326"/>
      <c r="G119" s="325"/>
      <c r="H119" s="325"/>
      <c r="I119" s="325"/>
      <c r="J119" s="325"/>
      <c r="K119" s="324"/>
    </row>
    <row r="120" s="1" customFormat="1" ht="18.75" customHeight="1">
      <c r="B120" s="297"/>
      <c r="C120" s="297"/>
      <c r="D120" s="297"/>
      <c r="E120" s="297"/>
      <c r="F120" s="297"/>
      <c r="G120" s="297"/>
      <c r="H120" s="297"/>
      <c r="I120" s="297"/>
      <c r="J120" s="297"/>
      <c r="K120" s="297"/>
    </row>
    <row r="121" s="1" customFormat="1" ht="7.5" customHeight="1">
      <c r="B121" s="327"/>
      <c r="C121" s="328"/>
      <c r="D121" s="328"/>
      <c r="E121" s="328"/>
      <c r="F121" s="328"/>
      <c r="G121" s="328"/>
      <c r="H121" s="328"/>
      <c r="I121" s="328"/>
      <c r="J121" s="328"/>
      <c r="K121" s="329"/>
    </row>
    <row r="122" s="1" customFormat="1" ht="45" customHeight="1">
      <c r="B122" s="330"/>
      <c r="C122" s="280" t="s">
        <v>700</v>
      </c>
      <c r="D122" s="280"/>
      <c r="E122" s="280"/>
      <c r="F122" s="280"/>
      <c r="G122" s="280"/>
      <c r="H122" s="280"/>
      <c r="I122" s="280"/>
      <c r="J122" s="280"/>
      <c r="K122" s="331"/>
    </row>
    <row r="123" s="1" customFormat="1" ht="17.25" customHeight="1">
      <c r="B123" s="332"/>
      <c r="C123" s="304" t="s">
        <v>646</v>
      </c>
      <c r="D123" s="304"/>
      <c r="E123" s="304"/>
      <c r="F123" s="304" t="s">
        <v>647</v>
      </c>
      <c r="G123" s="305"/>
      <c r="H123" s="304" t="s">
        <v>56</v>
      </c>
      <c r="I123" s="304" t="s">
        <v>59</v>
      </c>
      <c r="J123" s="304" t="s">
        <v>648</v>
      </c>
      <c r="K123" s="333"/>
    </row>
    <row r="124" s="1" customFormat="1" ht="17.25" customHeight="1">
      <c r="B124" s="332"/>
      <c r="C124" s="306" t="s">
        <v>649</v>
      </c>
      <c r="D124" s="306"/>
      <c r="E124" s="306"/>
      <c r="F124" s="307" t="s">
        <v>650</v>
      </c>
      <c r="G124" s="308"/>
      <c r="H124" s="306"/>
      <c r="I124" s="306"/>
      <c r="J124" s="306" t="s">
        <v>651</v>
      </c>
      <c r="K124" s="333"/>
    </row>
    <row r="125" s="1" customFormat="1" ht="5.25" customHeight="1">
      <c r="B125" s="334"/>
      <c r="C125" s="309"/>
      <c r="D125" s="309"/>
      <c r="E125" s="309"/>
      <c r="F125" s="309"/>
      <c r="G125" s="335"/>
      <c r="H125" s="309"/>
      <c r="I125" s="309"/>
      <c r="J125" s="309"/>
      <c r="K125" s="336"/>
    </row>
    <row r="126" s="1" customFormat="1" ht="15" customHeight="1">
      <c r="B126" s="334"/>
      <c r="C126" s="289" t="s">
        <v>655</v>
      </c>
      <c r="D126" s="311"/>
      <c r="E126" s="311"/>
      <c r="F126" s="312" t="s">
        <v>652</v>
      </c>
      <c r="G126" s="289"/>
      <c r="H126" s="289" t="s">
        <v>692</v>
      </c>
      <c r="I126" s="289" t="s">
        <v>654</v>
      </c>
      <c r="J126" s="289">
        <v>120</v>
      </c>
      <c r="K126" s="337"/>
    </row>
    <row r="127" s="1" customFormat="1" ht="15" customHeight="1">
      <c r="B127" s="334"/>
      <c r="C127" s="289" t="s">
        <v>701</v>
      </c>
      <c r="D127" s="289"/>
      <c r="E127" s="289"/>
      <c r="F127" s="312" t="s">
        <v>652</v>
      </c>
      <c r="G127" s="289"/>
      <c r="H127" s="289" t="s">
        <v>702</v>
      </c>
      <c r="I127" s="289" t="s">
        <v>654</v>
      </c>
      <c r="J127" s="289" t="s">
        <v>703</v>
      </c>
      <c r="K127" s="337"/>
    </row>
    <row r="128" s="1" customFormat="1" ht="15" customHeight="1">
      <c r="B128" s="334"/>
      <c r="C128" s="289" t="s">
        <v>89</v>
      </c>
      <c r="D128" s="289"/>
      <c r="E128" s="289"/>
      <c r="F128" s="312" t="s">
        <v>652</v>
      </c>
      <c r="G128" s="289"/>
      <c r="H128" s="289" t="s">
        <v>704</v>
      </c>
      <c r="I128" s="289" t="s">
        <v>654</v>
      </c>
      <c r="J128" s="289" t="s">
        <v>703</v>
      </c>
      <c r="K128" s="337"/>
    </row>
    <row r="129" s="1" customFormat="1" ht="15" customHeight="1">
      <c r="B129" s="334"/>
      <c r="C129" s="289" t="s">
        <v>663</v>
      </c>
      <c r="D129" s="289"/>
      <c r="E129" s="289"/>
      <c r="F129" s="312" t="s">
        <v>658</v>
      </c>
      <c r="G129" s="289"/>
      <c r="H129" s="289" t="s">
        <v>664</v>
      </c>
      <c r="I129" s="289" t="s">
        <v>654</v>
      </c>
      <c r="J129" s="289">
        <v>15</v>
      </c>
      <c r="K129" s="337"/>
    </row>
    <row r="130" s="1" customFormat="1" ht="15" customHeight="1">
      <c r="B130" s="334"/>
      <c r="C130" s="315" t="s">
        <v>665</v>
      </c>
      <c r="D130" s="315"/>
      <c r="E130" s="315"/>
      <c r="F130" s="316" t="s">
        <v>658</v>
      </c>
      <c r="G130" s="315"/>
      <c r="H130" s="315" t="s">
        <v>666</v>
      </c>
      <c r="I130" s="315" t="s">
        <v>654</v>
      </c>
      <c r="J130" s="315">
        <v>15</v>
      </c>
      <c r="K130" s="337"/>
    </row>
    <row r="131" s="1" customFormat="1" ht="15" customHeight="1">
      <c r="B131" s="334"/>
      <c r="C131" s="315" t="s">
        <v>667</v>
      </c>
      <c r="D131" s="315"/>
      <c r="E131" s="315"/>
      <c r="F131" s="316" t="s">
        <v>658</v>
      </c>
      <c r="G131" s="315"/>
      <c r="H131" s="315" t="s">
        <v>668</v>
      </c>
      <c r="I131" s="315" t="s">
        <v>654</v>
      </c>
      <c r="J131" s="315">
        <v>20</v>
      </c>
      <c r="K131" s="337"/>
    </row>
    <row r="132" s="1" customFormat="1" ht="15" customHeight="1">
      <c r="B132" s="334"/>
      <c r="C132" s="315" t="s">
        <v>669</v>
      </c>
      <c r="D132" s="315"/>
      <c r="E132" s="315"/>
      <c r="F132" s="316" t="s">
        <v>658</v>
      </c>
      <c r="G132" s="315"/>
      <c r="H132" s="315" t="s">
        <v>670</v>
      </c>
      <c r="I132" s="315" t="s">
        <v>654</v>
      </c>
      <c r="J132" s="315">
        <v>20</v>
      </c>
      <c r="K132" s="337"/>
    </row>
    <row r="133" s="1" customFormat="1" ht="15" customHeight="1">
      <c r="B133" s="334"/>
      <c r="C133" s="289" t="s">
        <v>657</v>
      </c>
      <c r="D133" s="289"/>
      <c r="E133" s="289"/>
      <c r="F133" s="312" t="s">
        <v>658</v>
      </c>
      <c r="G133" s="289"/>
      <c r="H133" s="289" t="s">
        <v>692</v>
      </c>
      <c r="I133" s="289" t="s">
        <v>654</v>
      </c>
      <c r="J133" s="289">
        <v>50</v>
      </c>
      <c r="K133" s="337"/>
    </row>
    <row r="134" s="1" customFormat="1" ht="15" customHeight="1">
      <c r="B134" s="334"/>
      <c r="C134" s="289" t="s">
        <v>671</v>
      </c>
      <c r="D134" s="289"/>
      <c r="E134" s="289"/>
      <c r="F134" s="312" t="s">
        <v>658</v>
      </c>
      <c r="G134" s="289"/>
      <c r="H134" s="289" t="s">
        <v>692</v>
      </c>
      <c r="I134" s="289" t="s">
        <v>654</v>
      </c>
      <c r="J134" s="289">
        <v>50</v>
      </c>
      <c r="K134" s="337"/>
    </row>
    <row r="135" s="1" customFormat="1" ht="15" customHeight="1">
      <c r="B135" s="334"/>
      <c r="C135" s="289" t="s">
        <v>677</v>
      </c>
      <c r="D135" s="289"/>
      <c r="E135" s="289"/>
      <c r="F135" s="312" t="s">
        <v>658</v>
      </c>
      <c r="G135" s="289"/>
      <c r="H135" s="289" t="s">
        <v>692</v>
      </c>
      <c r="I135" s="289" t="s">
        <v>654</v>
      </c>
      <c r="J135" s="289">
        <v>50</v>
      </c>
      <c r="K135" s="337"/>
    </row>
    <row r="136" s="1" customFormat="1" ht="15" customHeight="1">
      <c r="B136" s="334"/>
      <c r="C136" s="289" t="s">
        <v>679</v>
      </c>
      <c r="D136" s="289"/>
      <c r="E136" s="289"/>
      <c r="F136" s="312" t="s">
        <v>658</v>
      </c>
      <c r="G136" s="289"/>
      <c r="H136" s="289" t="s">
        <v>692</v>
      </c>
      <c r="I136" s="289" t="s">
        <v>654</v>
      </c>
      <c r="J136" s="289">
        <v>50</v>
      </c>
      <c r="K136" s="337"/>
    </row>
    <row r="137" s="1" customFormat="1" ht="15" customHeight="1">
      <c r="B137" s="334"/>
      <c r="C137" s="289" t="s">
        <v>680</v>
      </c>
      <c r="D137" s="289"/>
      <c r="E137" s="289"/>
      <c r="F137" s="312" t="s">
        <v>658</v>
      </c>
      <c r="G137" s="289"/>
      <c r="H137" s="289" t="s">
        <v>705</v>
      </c>
      <c r="I137" s="289" t="s">
        <v>654</v>
      </c>
      <c r="J137" s="289">
        <v>255</v>
      </c>
      <c r="K137" s="337"/>
    </row>
    <row r="138" s="1" customFormat="1" ht="15" customHeight="1">
      <c r="B138" s="334"/>
      <c r="C138" s="289" t="s">
        <v>682</v>
      </c>
      <c r="D138" s="289"/>
      <c r="E138" s="289"/>
      <c r="F138" s="312" t="s">
        <v>652</v>
      </c>
      <c r="G138" s="289"/>
      <c r="H138" s="289" t="s">
        <v>706</v>
      </c>
      <c r="I138" s="289" t="s">
        <v>684</v>
      </c>
      <c r="J138" s="289"/>
      <c r="K138" s="337"/>
    </row>
    <row r="139" s="1" customFormat="1" ht="15" customHeight="1">
      <c r="B139" s="334"/>
      <c r="C139" s="289" t="s">
        <v>685</v>
      </c>
      <c r="D139" s="289"/>
      <c r="E139" s="289"/>
      <c r="F139" s="312" t="s">
        <v>652</v>
      </c>
      <c r="G139" s="289"/>
      <c r="H139" s="289" t="s">
        <v>707</v>
      </c>
      <c r="I139" s="289" t="s">
        <v>687</v>
      </c>
      <c r="J139" s="289"/>
      <c r="K139" s="337"/>
    </row>
    <row r="140" s="1" customFormat="1" ht="15" customHeight="1">
      <c r="B140" s="334"/>
      <c r="C140" s="289" t="s">
        <v>688</v>
      </c>
      <c r="D140" s="289"/>
      <c r="E140" s="289"/>
      <c r="F140" s="312" t="s">
        <v>652</v>
      </c>
      <c r="G140" s="289"/>
      <c r="H140" s="289" t="s">
        <v>688</v>
      </c>
      <c r="I140" s="289" t="s">
        <v>687</v>
      </c>
      <c r="J140" s="289"/>
      <c r="K140" s="337"/>
    </row>
    <row r="141" s="1" customFormat="1" ht="15" customHeight="1">
      <c r="B141" s="334"/>
      <c r="C141" s="289" t="s">
        <v>40</v>
      </c>
      <c r="D141" s="289"/>
      <c r="E141" s="289"/>
      <c r="F141" s="312" t="s">
        <v>652</v>
      </c>
      <c r="G141" s="289"/>
      <c r="H141" s="289" t="s">
        <v>708</v>
      </c>
      <c r="I141" s="289" t="s">
        <v>687</v>
      </c>
      <c r="J141" s="289"/>
      <c r="K141" s="337"/>
    </row>
    <row r="142" s="1" customFormat="1" ht="15" customHeight="1">
      <c r="B142" s="334"/>
      <c r="C142" s="289" t="s">
        <v>709</v>
      </c>
      <c r="D142" s="289"/>
      <c r="E142" s="289"/>
      <c r="F142" s="312" t="s">
        <v>652</v>
      </c>
      <c r="G142" s="289"/>
      <c r="H142" s="289" t="s">
        <v>710</v>
      </c>
      <c r="I142" s="289" t="s">
        <v>687</v>
      </c>
      <c r="J142" s="289"/>
      <c r="K142" s="337"/>
    </row>
    <row r="143" s="1" customFormat="1" ht="15" customHeight="1">
      <c r="B143" s="338"/>
      <c r="C143" s="339"/>
      <c r="D143" s="339"/>
      <c r="E143" s="339"/>
      <c r="F143" s="339"/>
      <c r="G143" s="339"/>
      <c r="H143" s="339"/>
      <c r="I143" s="339"/>
      <c r="J143" s="339"/>
      <c r="K143" s="340"/>
    </row>
    <row r="144" s="1" customFormat="1" ht="18.75" customHeight="1">
      <c r="B144" s="325"/>
      <c r="C144" s="325"/>
      <c r="D144" s="325"/>
      <c r="E144" s="325"/>
      <c r="F144" s="326"/>
      <c r="G144" s="325"/>
      <c r="H144" s="325"/>
      <c r="I144" s="325"/>
      <c r="J144" s="325"/>
      <c r="K144" s="325"/>
    </row>
    <row r="145" s="1" customFormat="1" ht="18.75" customHeight="1">
      <c r="B145" s="297"/>
      <c r="C145" s="297"/>
      <c r="D145" s="297"/>
      <c r="E145" s="297"/>
      <c r="F145" s="297"/>
      <c r="G145" s="297"/>
      <c r="H145" s="297"/>
      <c r="I145" s="297"/>
      <c r="J145" s="297"/>
      <c r="K145" s="297"/>
    </row>
    <row r="146" s="1" customFormat="1" ht="7.5" customHeight="1">
      <c r="B146" s="298"/>
      <c r="C146" s="299"/>
      <c r="D146" s="299"/>
      <c r="E146" s="299"/>
      <c r="F146" s="299"/>
      <c r="G146" s="299"/>
      <c r="H146" s="299"/>
      <c r="I146" s="299"/>
      <c r="J146" s="299"/>
      <c r="K146" s="300"/>
    </row>
    <row r="147" s="1" customFormat="1" ht="45" customHeight="1">
      <c r="B147" s="301"/>
      <c r="C147" s="302" t="s">
        <v>711</v>
      </c>
      <c r="D147" s="302"/>
      <c r="E147" s="302"/>
      <c r="F147" s="302"/>
      <c r="G147" s="302"/>
      <c r="H147" s="302"/>
      <c r="I147" s="302"/>
      <c r="J147" s="302"/>
      <c r="K147" s="303"/>
    </row>
    <row r="148" s="1" customFormat="1" ht="17.25" customHeight="1">
      <c r="B148" s="301"/>
      <c r="C148" s="304" t="s">
        <v>646</v>
      </c>
      <c r="D148" s="304"/>
      <c r="E148" s="304"/>
      <c r="F148" s="304" t="s">
        <v>647</v>
      </c>
      <c r="G148" s="305"/>
      <c r="H148" s="304" t="s">
        <v>56</v>
      </c>
      <c r="I148" s="304" t="s">
        <v>59</v>
      </c>
      <c r="J148" s="304" t="s">
        <v>648</v>
      </c>
      <c r="K148" s="303"/>
    </row>
    <row r="149" s="1" customFormat="1" ht="17.25" customHeight="1">
      <c r="B149" s="301"/>
      <c r="C149" s="306" t="s">
        <v>649</v>
      </c>
      <c r="D149" s="306"/>
      <c r="E149" s="306"/>
      <c r="F149" s="307" t="s">
        <v>650</v>
      </c>
      <c r="G149" s="308"/>
      <c r="H149" s="306"/>
      <c r="I149" s="306"/>
      <c r="J149" s="306" t="s">
        <v>651</v>
      </c>
      <c r="K149" s="303"/>
    </row>
    <row r="150" s="1" customFormat="1" ht="5.25" customHeight="1">
      <c r="B150" s="314"/>
      <c r="C150" s="309"/>
      <c r="D150" s="309"/>
      <c r="E150" s="309"/>
      <c r="F150" s="309"/>
      <c r="G150" s="310"/>
      <c r="H150" s="309"/>
      <c r="I150" s="309"/>
      <c r="J150" s="309"/>
      <c r="K150" s="337"/>
    </row>
    <row r="151" s="1" customFormat="1" ht="15" customHeight="1">
      <c r="B151" s="314"/>
      <c r="C151" s="341" t="s">
        <v>655</v>
      </c>
      <c r="D151" s="289"/>
      <c r="E151" s="289"/>
      <c r="F151" s="342" t="s">
        <v>652</v>
      </c>
      <c r="G151" s="289"/>
      <c r="H151" s="341" t="s">
        <v>692</v>
      </c>
      <c r="I151" s="341" t="s">
        <v>654</v>
      </c>
      <c r="J151" s="341">
        <v>120</v>
      </c>
      <c r="K151" s="337"/>
    </row>
    <row r="152" s="1" customFormat="1" ht="15" customHeight="1">
      <c r="B152" s="314"/>
      <c r="C152" s="341" t="s">
        <v>701</v>
      </c>
      <c r="D152" s="289"/>
      <c r="E152" s="289"/>
      <c r="F152" s="342" t="s">
        <v>652</v>
      </c>
      <c r="G152" s="289"/>
      <c r="H152" s="341" t="s">
        <v>712</v>
      </c>
      <c r="I152" s="341" t="s">
        <v>654</v>
      </c>
      <c r="J152" s="341" t="s">
        <v>703</v>
      </c>
      <c r="K152" s="337"/>
    </row>
    <row r="153" s="1" customFormat="1" ht="15" customHeight="1">
      <c r="B153" s="314"/>
      <c r="C153" s="341" t="s">
        <v>89</v>
      </c>
      <c r="D153" s="289"/>
      <c r="E153" s="289"/>
      <c r="F153" s="342" t="s">
        <v>652</v>
      </c>
      <c r="G153" s="289"/>
      <c r="H153" s="341" t="s">
        <v>713</v>
      </c>
      <c r="I153" s="341" t="s">
        <v>654</v>
      </c>
      <c r="J153" s="341" t="s">
        <v>703</v>
      </c>
      <c r="K153" s="337"/>
    </row>
    <row r="154" s="1" customFormat="1" ht="15" customHeight="1">
      <c r="B154" s="314"/>
      <c r="C154" s="341" t="s">
        <v>657</v>
      </c>
      <c r="D154" s="289"/>
      <c r="E154" s="289"/>
      <c r="F154" s="342" t="s">
        <v>658</v>
      </c>
      <c r="G154" s="289"/>
      <c r="H154" s="341" t="s">
        <v>692</v>
      </c>
      <c r="I154" s="341" t="s">
        <v>654</v>
      </c>
      <c r="J154" s="341">
        <v>50</v>
      </c>
      <c r="K154" s="337"/>
    </row>
    <row r="155" s="1" customFormat="1" ht="15" customHeight="1">
      <c r="B155" s="314"/>
      <c r="C155" s="341" t="s">
        <v>660</v>
      </c>
      <c r="D155" s="289"/>
      <c r="E155" s="289"/>
      <c r="F155" s="342" t="s">
        <v>652</v>
      </c>
      <c r="G155" s="289"/>
      <c r="H155" s="341" t="s">
        <v>692</v>
      </c>
      <c r="I155" s="341" t="s">
        <v>662</v>
      </c>
      <c r="J155" s="341"/>
      <c r="K155" s="337"/>
    </row>
    <row r="156" s="1" customFormat="1" ht="15" customHeight="1">
      <c r="B156" s="314"/>
      <c r="C156" s="341" t="s">
        <v>671</v>
      </c>
      <c r="D156" s="289"/>
      <c r="E156" s="289"/>
      <c r="F156" s="342" t="s">
        <v>658</v>
      </c>
      <c r="G156" s="289"/>
      <c r="H156" s="341" t="s">
        <v>692</v>
      </c>
      <c r="I156" s="341" t="s">
        <v>654</v>
      </c>
      <c r="J156" s="341">
        <v>50</v>
      </c>
      <c r="K156" s="337"/>
    </row>
    <row r="157" s="1" customFormat="1" ht="15" customHeight="1">
      <c r="B157" s="314"/>
      <c r="C157" s="341" t="s">
        <v>679</v>
      </c>
      <c r="D157" s="289"/>
      <c r="E157" s="289"/>
      <c r="F157" s="342" t="s">
        <v>658</v>
      </c>
      <c r="G157" s="289"/>
      <c r="H157" s="341" t="s">
        <v>692</v>
      </c>
      <c r="I157" s="341" t="s">
        <v>654</v>
      </c>
      <c r="J157" s="341">
        <v>50</v>
      </c>
      <c r="K157" s="337"/>
    </row>
    <row r="158" s="1" customFormat="1" ht="15" customHeight="1">
      <c r="B158" s="314"/>
      <c r="C158" s="341" t="s">
        <v>677</v>
      </c>
      <c r="D158" s="289"/>
      <c r="E158" s="289"/>
      <c r="F158" s="342" t="s">
        <v>658</v>
      </c>
      <c r="G158" s="289"/>
      <c r="H158" s="341" t="s">
        <v>692</v>
      </c>
      <c r="I158" s="341" t="s">
        <v>654</v>
      </c>
      <c r="J158" s="341">
        <v>50</v>
      </c>
      <c r="K158" s="337"/>
    </row>
    <row r="159" s="1" customFormat="1" ht="15" customHeight="1">
      <c r="B159" s="314"/>
      <c r="C159" s="341" t="s">
        <v>132</v>
      </c>
      <c r="D159" s="289"/>
      <c r="E159" s="289"/>
      <c r="F159" s="342" t="s">
        <v>652</v>
      </c>
      <c r="G159" s="289"/>
      <c r="H159" s="341" t="s">
        <v>714</v>
      </c>
      <c r="I159" s="341" t="s">
        <v>654</v>
      </c>
      <c r="J159" s="341" t="s">
        <v>715</v>
      </c>
      <c r="K159" s="337"/>
    </row>
    <row r="160" s="1" customFormat="1" ht="15" customHeight="1">
      <c r="B160" s="314"/>
      <c r="C160" s="341" t="s">
        <v>716</v>
      </c>
      <c r="D160" s="289"/>
      <c r="E160" s="289"/>
      <c r="F160" s="342" t="s">
        <v>652</v>
      </c>
      <c r="G160" s="289"/>
      <c r="H160" s="341" t="s">
        <v>717</v>
      </c>
      <c r="I160" s="341" t="s">
        <v>687</v>
      </c>
      <c r="J160" s="341"/>
      <c r="K160" s="337"/>
    </row>
    <row r="161" s="1" customFormat="1" ht="15" customHeight="1">
      <c r="B161" s="343"/>
      <c r="C161" s="323"/>
      <c r="D161" s="323"/>
      <c r="E161" s="323"/>
      <c r="F161" s="323"/>
      <c r="G161" s="323"/>
      <c r="H161" s="323"/>
      <c r="I161" s="323"/>
      <c r="J161" s="323"/>
      <c r="K161" s="344"/>
    </row>
    <row r="162" s="1" customFormat="1" ht="18.75" customHeight="1">
      <c r="B162" s="325"/>
      <c r="C162" s="335"/>
      <c r="D162" s="335"/>
      <c r="E162" s="335"/>
      <c r="F162" s="345"/>
      <c r="G162" s="335"/>
      <c r="H162" s="335"/>
      <c r="I162" s="335"/>
      <c r="J162" s="335"/>
      <c r="K162" s="325"/>
    </row>
    <row r="163" s="1" customFormat="1" ht="18.75" customHeight="1">
      <c r="B163" s="297"/>
      <c r="C163" s="297"/>
      <c r="D163" s="297"/>
      <c r="E163" s="297"/>
      <c r="F163" s="297"/>
      <c r="G163" s="297"/>
      <c r="H163" s="297"/>
      <c r="I163" s="297"/>
      <c r="J163" s="297"/>
      <c r="K163" s="297"/>
    </row>
    <row r="164" s="1" customFormat="1" ht="7.5" customHeight="1">
      <c r="B164" s="276"/>
      <c r="C164" s="277"/>
      <c r="D164" s="277"/>
      <c r="E164" s="277"/>
      <c r="F164" s="277"/>
      <c r="G164" s="277"/>
      <c r="H164" s="277"/>
      <c r="I164" s="277"/>
      <c r="J164" s="277"/>
      <c r="K164" s="278"/>
    </row>
    <row r="165" s="1" customFormat="1" ht="45" customHeight="1">
      <c r="B165" s="279"/>
      <c r="C165" s="280" t="s">
        <v>718</v>
      </c>
      <c r="D165" s="280"/>
      <c r="E165" s="280"/>
      <c r="F165" s="280"/>
      <c r="G165" s="280"/>
      <c r="H165" s="280"/>
      <c r="I165" s="280"/>
      <c r="J165" s="280"/>
      <c r="K165" s="281"/>
    </row>
    <row r="166" s="1" customFormat="1" ht="17.25" customHeight="1">
      <c r="B166" s="279"/>
      <c r="C166" s="304" t="s">
        <v>646</v>
      </c>
      <c r="D166" s="304"/>
      <c r="E166" s="304"/>
      <c r="F166" s="304" t="s">
        <v>647</v>
      </c>
      <c r="G166" s="346"/>
      <c r="H166" s="347" t="s">
        <v>56</v>
      </c>
      <c r="I166" s="347" t="s">
        <v>59</v>
      </c>
      <c r="J166" s="304" t="s">
        <v>648</v>
      </c>
      <c r="K166" s="281"/>
    </row>
    <row r="167" s="1" customFormat="1" ht="17.25" customHeight="1">
      <c r="B167" s="282"/>
      <c r="C167" s="306" t="s">
        <v>649</v>
      </c>
      <c r="D167" s="306"/>
      <c r="E167" s="306"/>
      <c r="F167" s="307" t="s">
        <v>650</v>
      </c>
      <c r="G167" s="348"/>
      <c r="H167" s="349"/>
      <c r="I167" s="349"/>
      <c r="J167" s="306" t="s">
        <v>651</v>
      </c>
      <c r="K167" s="284"/>
    </row>
    <row r="168" s="1" customFormat="1" ht="5.25" customHeight="1">
      <c r="B168" s="314"/>
      <c r="C168" s="309"/>
      <c r="D168" s="309"/>
      <c r="E168" s="309"/>
      <c r="F168" s="309"/>
      <c r="G168" s="310"/>
      <c r="H168" s="309"/>
      <c r="I168" s="309"/>
      <c r="J168" s="309"/>
      <c r="K168" s="337"/>
    </row>
    <row r="169" s="1" customFormat="1" ht="15" customHeight="1">
      <c r="B169" s="314"/>
      <c r="C169" s="289" t="s">
        <v>655</v>
      </c>
      <c r="D169" s="289"/>
      <c r="E169" s="289"/>
      <c r="F169" s="312" t="s">
        <v>652</v>
      </c>
      <c r="G169" s="289"/>
      <c r="H169" s="289" t="s">
        <v>692</v>
      </c>
      <c r="I169" s="289" t="s">
        <v>654</v>
      </c>
      <c r="J169" s="289">
        <v>120</v>
      </c>
      <c r="K169" s="337"/>
    </row>
    <row r="170" s="1" customFormat="1" ht="15" customHeight="1">
      <c r="B170" s="314"/>
      <c r="C170" s="289" t="s">
        <v>701</v>
      </c>
      <c r="D170" s="289"/>
      <c r="E170" s="289"/>
      <c r="F170" s="312" t="s">
        <v>652</v>
      </c>
      <c r="G170" s="289"/>
      <c r="H170" s="289" t="s">
        <v>702</v>
      </c>
      <c r="I170" s="289" t="s">
        <v>654</v>
      </c>
      <c r="J170" s="289" t="s">
        <v>703</v>
      </c>
      <c r="K170" s="337"/>
    </row>
    <row r="171" s="1" customFormat="1" ht="15" customHeight="1">
      <c r="B171" s="314"/>
      <c r="C171" s="289" t="s">
        <v>89</v>
      </c>
      <c r="D171" s="289"/>
      <c r="E171" s="289"/>
      <c r="F171" s="312" t="s">
        <v>652</v>
      </c>
      <c r="G171" s="289"/>
      <c r="H171" s="289" t="s">
        <v>719</v>
      </c>
      <c r="I171" s="289" t="s">
        <v>654</v>
      </c>
      <c r="J171" s="289" t="s">
        <v>703</v>
      </c>
      <c r="K171" s="337"/>
    </row>
    <row r="172" s="1" customFormat="1" ht="15" customHeight="1">
      <c r="B172" s="314"/>
      <c r="C172" s="289" t="s">
        <v>657</v>
      </c>
      <c r="D172" s="289"/>
      <c r="E172" s="289"/>
      <c r="F172" s="312" t="s">
        <v>658</v>
      </c>
      <c r="G172" s="289"/>
      <c r="H172" s="289" t="s">
        <v>719</v>
      </c>
      <c r="I172" s="289" t="s">
        <v>654</v>
      </c>
      <c r="J172" s="289">
        <v>50</v>
      </c>
      <c r="K172" s="337"/>
    </row>
    <row r="173" s="1" customFormat="1" ht="15" customHeight="1">
      <c r="B173" s="314"/>
      <c r="C173" s="289" t="s">
        <v>660</v>
      </c>
      <c r="D173" s="289"/>
      <c r="E173" s="289"/>
      <c r="F173" s="312" t="s">
        <v>652</v>
      </c>
      <c r="G173" s="289"/>
      <c r="H173" s="289" t="s">
        <v>719</v>
      </c>
      <c r="I173" s="289" t="s">
        <v>662</v>
      </c>
      <c r="J173" s="289"/>
      <c r="K173" s="337"/>
    </row>
    <row r="174" s="1" customFormat="1" ht="15" customHeight="1">
      <c r="B174" s="314"/>
      <c r="C174" s="289" t="s">
        <v>671</v>
      </c>
      <c r="D174" s="289"/>
      <c r="E174" s="289"/>
      <c r="F174" s="312" t="s">
        <v>658</v>
      </c>
      <c r="G174" s="289"/>
      <c r="H174" s="289" t="s">
        <v>719</v>
      </c>
      <c r="I174" s="289" t="s">
        <v>654</v>
      </c>
      <c r="J174" s="289">
        <v>50</v>
      </c>
      <c r="K174" s="337"/>
    </row>
    <row r="175" s="1" customFormat="1" ht="15" customHeight="1">
      <c r="B175" s="314"/>
      <c r="C175" s="289" t="s">
        <v>679</v>
      </c>
      <c r="D175" s="289"/>
      <c r="E175" s="289"/>
      <c r="F175" s="312" t="s">
        <v>658</v>
      </c>
      <c r="G175" s="289"/>
      <c r="H175" s="289" t="s">
        <v>719</v>
      </c>
      <c r="I175" s="289" t="s">
        <v>654</v>
      </c>
      <c r="J175" s="289">
        <v>50</v>
      </c>
      <c r="K175" s="337"/>
    </row>
    <row r="176" s="1" customFormat="1" ht="15" customHeight="1">
      <c r="B176" s="314"/>
      <c r="C176" s="289" t="s">
        <v>677</v>
      </c>
      <c r="D176" s="289"/>
      <c r="E176" s="289"/>
      <c r="F176" s="312" t="s">
        <v>658</v>
      </c>
      <c r="G176" s="289"/>
      <c r="H176" s="289" t="s">
        <v>719</v>
      </c>
      <c r="I176" s="289" t="s">
        <v>654</v>
      </c>
      <c r="J176" s="289">
        <v>50</v>
      </c>
      <c r="K176" s="337"/>
    </row>
    <row r="177" s="1" customFormat="1" ht="15" customHeight="1">
      <c r="B177" s="314"/>
      <c r="C177" s="289" t="s">
        <v>141</v>
      </c>
      <c r="D177" s="289"/>
      <c r="E177" s="289"/>
      <c r="F177" s="312" t="s">
        <v>652</v>
      </c>
      <c r="G177" s="289"/>
      <c r="H177" s="289" t="s">
        <v>720</v>
      </c>
      <c r="I177" s="289" t="s">
        <v>721</v>
      </c>
      <c r="J177" s="289"/>
      <c r="K177" s="337"/>
    </row>
    <row r="178" s="1" customFormat="1" ht="15" customHeight="1">
      <c r="B178" s="314"/>
      <c r="C178" s="289" t="s">
        <v>59</v>
      </c>
      <c r="D178" s="289"/>
      <c r="E178" s="289"/>
      <c r="F178" s="312" t="s">
        <v>652</v>
      </c>
      <c r="G178" s="289"/>
      <c r="H178" s="289" t="s">
        <v>722</v>
      </c>
      <c r="I178" s="289" t="s">
        <v>723</v>
      </c>
      <c r="J178" s="289">
        <v>1</v>
      </c>
      <c r="K178" s="337"/>
    </row>
    <row r="179" s="1" customFormat="1" ht="15" customHeight="1">
      <c r="B179" s="314"/>
      <c r="C179" s="289" t="s">
        <v>55</v>
      </c>
      <c r="D179" s="289"/>
      <c r="E179" s="289"/>
      <c r="F179" s="312" t="s">
        <v>652</v>
      </c>
      <c r="G179" s="289"/>
      <c r="H179" s="289" t="s">
        <v>724</v>
      </c>
      <c r="I179" s="289" t="s">
        <v>654</v>
      </c>
      <c r="J179" s="289">
        <v>20</v>
      </c>
      <c r="K179" s="337"/>
    </row>
    <row r="180" s="1" customFormat="1" ht="15" customHeight="1">
      <c r="B180" s="314"/>
      <c r="C180" s="289" t="s">
        <v>56</v>
      </c>
      <c r="D180" s="289"/>
      <c r="E180" s="289"/>
      <c r="F180" s="312" t="s">
        <v>652</v>
      </c>
      <c r="G180" s="289"/>
      <c r="H180" s="289" t="s">
        <v>725</v>
      </c>
      <c r="I180" s="289" t="s">
        <v>654</v>
      </c>
      <c r="J180" s="289">
        <v>255</v>
      </c>
      <c r="K180" s="337"/>
    </row>
    <row r="181" s="1" customFormat="1" ht="15" customHeight="1">
      <c r="B181" s="314"/>
      <c r="C181" s="289" t="s">
        <v>142</v>
      </c>
      <c r="D181" s="289"/>
      <c r="E181" s="289"/>
      <c r="F181" s="312" t="s">
        <v>652</v>
      </c>
      <c r="G181" s="289"/>
      <c r="H181" s="289" t="s">
        <v>616</v>
      </c>
      <c r="I181" s="289" t="s">
        <v>654</v>
      </c>
      <c r="J181" s="289">
        <v>10</v>
      </c>
      <c r="K181" s="337"/>
    </row>
    <row r="182" s="1" customFormat="1" ht="15" customHeight="1">
      <c r="B182" s="314"/>
      <c r="C182" s="289" t="s">
        <v>143</v>
      </c>
      <c r="D182" s="289"/>
      <c r="E182" s="289"/>
      <c r="F182" s="312" t="s">
        <v>652</v>
      </c>
      <c r="G182" s="289"/>
      <c r="H182" s="289" t="s">
        <v>726</v>
      </c>
      <c r="I182" s="289" t="s">
        <v>687</v>
      </c>
      <c r="J182" s="289"/>
      <c r="K182" s="337"/>
    </row>
    <row r="183" s="1" customFormat="1" ht="15" customHeight="1">
      <c r="B183" s="314"/>
      <c r="C183" s="289" t="s">
        <v>727</v>
      </c>
      <c r="D183" s="289"/>
      <c r="E183" s="289"/>
      <c r="F183" s="312" t="s">
        <v>652</v>
      </c>
      <c r="G183" s="289"/>
      <c r="H183" s="289" t="s">
        <v>728</v>
      </c>
      <c r="I183" s="289" t="s">
        <v>687</v>
      </c>
      <c r="J183" s="289"/>
      <c r="K183" s="337"/>
    </row>
    <row r="184" s="1" customFormat="1" ht="15" customHeight="1">
      <c r="B184" s="314"/>
      <c r="C184" s="289" t="s">
        <v>716</v>
      </c>
      <c r="D184" s="289"/>
      <c r="E184" s="289"/>
      <c r="F184" s="312" t="s">
        <v>652</v>
      </c>
      <c r="G184" s="289"/>
      <c r="H184" s="289" t="s">
        <v>729</v>
      </c>
      <c r="I184" s="289" t="s">
        <v>687</v>
      </c>
      <c r="J184" s="289"/>
      <c r="K184" s="337"/>
    </row>
    <row r="185" s="1" customFormat="1" ht="15" customHeight="1">
      <c r="B185" s="314"/>
      <c r="C185" s="289" t="s">
        <v>146</v>
      </c>
      <c r="D185" s="289"/>
      <c r="E185" s="289"/>
      <c r="F185" s="312" t="s">
        <v>658</v>
      </c>
      <c r="G185" s="289"/>
      <c r="H185" s="289" t="s">
        <v>730</v>
      </c>
      <c r="I185" s="289" t="s">
        <v>654</v>
      </c>
      <c r="J185" s="289">
        <v>50</v>
      </c>
      <c r="K185" s="337"/>
    </row>
    <row r="186" s="1" customFormat="1" ht="15" customHeight="1">
      <c r="B186" s="314"/>
      <c r="C186" s="289" t="s">
        <v>731</v>
      </c>
      <c r="D186" s="289"/>
      <c r="E186" s="289"/>
      <c r="F186" s="312" t="s">
        <v>658</v>
      </c>
      <c r="G186" s="289"/>
      <c r="H186" s="289" t="s">
        <v>732</v>
      </c>
      <c r="I186" s="289" t="s">
        <v>733</v>
      </c>
      <c r="J186" s="289"/>
      <c r="K186" s="337"/>
    </row>
    <row r="187" s="1" customFormat="1" ht="15" customHeight="1">
      <c r="B187" s="314"/>
      <c r="C187" s="289" t="s">
        <v>734</v>
      </c>
      <c r="D187" s="289"/>
      <c r="E187" s="289"/>
      <c r="F187" s="312" t="s">
        <v>658</v>
      </c>
      <c r="G187" s="289"/>
      <c r="H187" s="289" t="s">
        <v>735</v>
      </c>
      <c r="I187" s="289" t="s">
        <v>733</v>
      </c>
      <c r="J187" s="289"/>
      <c r="K187" s="337"/>
    </row>
    <row r="188" s="1" customFormat="1" ht="15" customHeight="1">
      <c r="B188" s="314"/>
      <c r="C188" s="289" t="s">
        <v>736</v>
      </c>
      <c r="D188" s="289"/>
      <c r="E188" s="289"/>
      <c r="F188" s="312" t="s">
        <v>658</v>
      </c>
      <c r="G188" s="289"/>
      <c r="H188" s="289" t="s">
        <v>737</v>
      </c>
      <c r="I188" s="289" t="s">
        <v>733</v>
      </c>
      <c r="J188" s="289"/>
      <c r="K188" s="337"/>
    </row>
    <row r="189" s="1" customFormat="1" ht="15" customHeight="1">
      <c r="B189" s="314"/>
      <c r="C189" s="350" t="s">
        <v>738</v>
      </c>
      <c r="D189" s="289"/>
      <c r="E189" s="289"/>
      <c r="F189" s="312" t="s">
        <v>658</v>
      </c>
      <c r="G189" s="289"/>
      <c r="H189" s="289" t="s">
        <v>739</v>
      </c>
      <c r="I189" s="289" t="s">
        <v>740</v>
      </c>
      <c r="J189" s="351" t="s">
        <v>741</v>
      </c>
      <c r="K189" s="337"/>
    </row>
    <row r="190" s="16" customFormat="1" ht="15" customHeight="1">
      <c r="B190" s="352"/>
      <c r="C190" s="353" t="s">
        <v>742</v>
      </c>
      <c r="D190" s="354"/>
      <c r="E190" s="354"/>
      <c r="F190" s="355" t="s">
        <v>658</v>
      </c>
      <c r="G190" s="354"/>
      <c r="H190" s="354" t="s">
        <v>743</v>
      </c>
      <c r="I190" s="354" t="s">
        <v>740</v>
      </c>
      <c r="J190" s="356" t="s">
        <v>741</v>
      </c>
      <c r="K190" s="357"/>
    </row>
    <row r="191" s="1" customFormat="1" ht="15" customHeight="1">
      <c r="B191" s="314"/>
      <c r="C191" s="350" t="s">
        <v>44</v>
      </c>
      <c r="D191" s="289"/>
      <c r="E191" s="289"/>
      <c r="F191" s="312" t="s">
        <v>652</v>
      </c>
      <c r="G191" s="289"/>
      <c r="H191" s="286" t="s">
        <v>744</v>
      </c>
      <c r="I191" s="289" t="s">
        <v>745</v>
      </c>
      <c r="J191" s="289"/>
      <c r="K191" s="337"/>
    </row>
    <row r="192" s="1" customFormat="1" ht="15" customHeight="1">
      <c r="B192" s="314"/>
      <c r="C192" s="350" t="s">
        <v>746</v>
      </c>
      <c r="D192" s="289"/>
      <c r="E192" s="289"/>
      <c r="F192" s="312" t="s">
        <v>652</v>
      </c>
      <c r="G192" s="289"/>
      <c r="H192" s="289" t="s">
        <v>747</v>
      </c>
      <c r="I192" s="289" t="s">
        <v>687</v>
      </c>
      <c r="J192" s="289"/>
      <c r="K192" s="337"/>
    </row>
    <row r="193" s="1" customFormat="1" ht="15" customHeight="1">
      <c r="B193" s="314"/>
      <c r="C193" s="350" t="s">
        <v>748</v>
      </c>
      <c r="D193" s="289"/>
      <c r="E193" s="289"/>
      <c r="F193" s="312" t="s">
        <v>652</v>
      </c>
      <c r="G193" s="289"/>
      <c r="H193" s="289" t="s">
        <v>749</v>
      </c>
      <c r="I193" s="289" t="s">
        <v>687</v>
      </c>
      <c r="J193" s="289"/>
      <c r="K193" s="337"/>
    </row>
    <row r="194" s="1" customFormat="1" ht="15" customHeight="1">
      <c r="B194" s="314"/>
      <c r="C194" s="350" t="s">
        <v>750</v>
      </c>
      <c r="D194" s="289"/>
      <c r="E194" s="289"/>
      <c r="F194" s="312" t="s">
        <v>658</v>
      </c>
      <c r="G194" s="289"/>
      <c r="H194" s="289" t="s">
        <v>751</v>
      </c>
      <c r="I194" s="289" t="s">
        <v>687</v>
      </c>
      <c r="J194" s="289"/>
      <c r="K194" s="337"/>
    </row>
    <row r="195" s="1" customFormat="1" ht="15" customHeight="1">
      <c r="B195" s="343"/>
      <c r="C195" s="358"/>
      <c r="D195" s="323"/>
      <c r="E195" s="323"/>
      <c r="F195" s="323"/>
      <c r="G195" s="323"/>
      <c r="H195" s="323"/>
      <c r="I195" s="323"/>
      <c r="J195" s="323"/>
      <c r="K195" s="344"/>
    </row>
    <row r="196" s="1" customFormat="1" ht="18.75" customHeight="1">
      <c r="B196" s="325"/>
      <c r="C196" s="335"/>
      <c r="D196" s="335"/>
      <c r="E196" s="335"/>
      <c r="F196" s="345"/>
      <c r="G196" s="335"/>
      <c r="H196" s="335"/>
      <c r="I196" s="335"/>
      <c r="J196" s="335"/>
      <c r="K196" s="325"/>
    </row>
    <row r="197" s="1" customFormat="1" ht="18.75" customHeight="1">
      <c r="B197" s="325"/>
      <c r="C197" s="335"/>
      <c r="D197" s="335"/>
      <c r="E197" s="335"/>
      <c r="F197" s="345"/>
      <c r="G197" s="335"/>
      <c r="H197" s="335"/>
      <c r="I197" s="335"/>
      <c r="J197" s="335"/>
      <c r="K197" s="325"/>
    </row>
    <row r="198" s="1" customFormat="1" ht="18.75" customHeight="1">
      <c r="B198" s="297"/>
      <c r="C198" s="297"/>
      <c r="D198" s="297"/>
      <c r="E198" s="297"/>
      <c r="F198" s="297"/>
      <c r="G198" s="297"/>
      <c r="H198" s="297"/>
      <c r="I198" s="297"/>
      <c r="J198" s="297"/>
      <c r="K198" s="297"/>
    </row>
    <row r="199" s="1" customFormat="1" ht="13.5">
      <c r="B199" s="276"/>
      <c r="C199" s="277"/>
      <c r="D199" s="277"/>
      <c r="E199" s="277"/>
      <c r="F199" s="277"/>
      <c r="G199" s="277"/>
      <c r="H199" s="277"/>
      <c r="I199" s="277"/>
      <c r="J199" s="277"/>
      <c r="K199" s="278"/>
    </row>
    <row r="200" s="1" customFormat="1" ht="21">
      <c r="B200" s="279"/>
      <c r="C200" s="280" t="s">
        <v>752</v>
      </c>
      <c r="D200" s="280"/>
      <c r="E200" s="280"/>
      <c r="F200" s="280"/>
      <c r="G200" s="280"/>
      <c r="H200" s="280"/>
      <c r="I200" s="280"/>
      <c r="J200" s="280"/>
      <c r="K200" s="281"/>
    </row>
    <row r="201" s="1" customFormat="1" ht="25.5" customHeight="1">
      <c r="B201" s="279"/>
      <c r="C201" s="359" t="s">
        <v>753</v>
      </c>
      <c r="D201" s="359"/>
      <c r="E201" s="359"/>
      <c r="F201" s="359" t="s">
        <v>754</v>
      </c>
      <c r="G201" s="360"/>
      <c r="H201" s="359" t="s">
        <v>755</v>
      </c>
      <c r="I201" s="359"/>
      <c r="J201" s="359"/>
      <c r="K201" s="281"/>
    </row>
    <row r="202" s="1" customFormat="1" ht="5.25" customHeight="1">
      <c r="B202" s="314"/>
      <c r="C202" s="309"/>
      <c r="D202" s="309"/>
      <c r="E202" s="309"/>
      <c r="F202" s="309"/>
      <c r="G202" s="335"/>
      <c r="H202" s="309"/>
      <c r="I202" s="309"/>
      <c r="J202" s="309"/>
      <c r="K202" s="337"/>
    </row>
    <row r="203" s="1" customFormat="1" ht="15" customHeight="1">
      <c r="B203" s="314"/>
      <c r="C203" s="289" t="s">
        <v>745</v>
      </c>
      <c r="D203" s="289"/>
      <c r="E203" s="289"/>
      <c r="F203" s="312" t="s">
        <v>45</v>
      </c>
      <c r="G203" s="289"/>
      <c r="H203" s="289" t="s">
        <v>756</v>
      </c>
      <c r="I203" s="289"/>
      <c r="J203" s="289"/>
      <c r="K203" s="337"/>
    </row>
    <row r="204" s="1" customFormat="1" ht="15" customHeight="1">
      <c r="B204" s="314"/>
      <c r="C204" s="289"/>
      <c r="D204" s="289"/>
      <c r="E204" s="289"/>
      <c r="F204" s="312" t="s">
        <v>46</v>
      </c>
      <c r="G204" s="289"/>
      <c r="H204" s="289" t="s">
        <v>757</v>
      </c>
      <c r="I204" s="289"/>
      <c r="J204" s="289"/>
      <c r="K204" s="337"/>
    </row>
    <row r="205" s="1" customFormat="1" ht="15" customHeight="1">
      <c r="B205" s="314"/>
      <c r="C205" s="289"/>
      <c r="D205" s="289"/>
      <c r="E205" s="289"/>
      <c r="F205" s="312" t="s">
        <v>49</v>
      </c>
      <c r="G205" s="289"/>
      <c r="H205" s="289" t="s">
        <v>758</v>
      </c>
      <c r="I205" s="289"/>
      <c r="J205" s="289"/>
      <c r="K205" s="337"/>
    </row>
    <row r="206" s="1" customFormat="1" ht="15" customHeight="1">
      <c r="B206" s="314"/>
      <c r="C206" s="289"/>
      <c r="D206" s="289"/>
      <c r="E206" s="289"/>
      <c r="F206" s="312" t="s">
        <v>47</v>
      </c>
      <c r="G206" s="289"/>
      <c r="H206" s="289" t="s">
        <v>759</v>
      </c>
      <c r="I206" s="289"/>
      <c r="J206" s="289"/>
      <c r="K206" s="337"/>
    </row>
    <row r="207" s="1" customFormat="1" ht="15" customHeight="1">
      <c r="B207" s="314"/>
      <c r="C207" s="289"/>
      <c r="D207" s="289"/>
      <c r="E207" s="289"/>
      <c r="F207" s="312" t="s">
        <v>48</v>
      </c>
      <c r="G207" s="289"/>
      <c r="H207" s="289" t="s">
        <v>760</v>
      </c>
      <c r="I207" s="289"/>
      <c r="J207" s="289"/>
      <c r="K207" s="337"/>
    </row>
    <row r="208" s="1" customFormat="1" ht="15" customHeight="1">
      <c r="B208" s="314"/>
      <c r="C208" s="289"/>
      <c r="D208" s="289"/>
      <c r="E208" s="289"/>
      <c r="F208" s="312"/>
      <c r="G208" s="289"/>
      <c r="H208" s="289"/>
      <c r="I208" s="289"/>
      <c r="J208" s="289"/>
      <c r="K208" s="337"/>
    </row>
    <row r="209" s="1" customFormat="1" ht="15" customHeight="1">
      <c r="B209" s="314"/>
      <c r="C209" s="289" t="s">
        <v>699</v>
      </c>
      <c r="D209" s="289"/>
      <c r="E209" s="289"/>
      <c r="F209" s="312" t="s">
        <v>82</v>
      </c>
      <c r="G209" s="289"/>
      <c r="H209" s="289" t="s">
        <v>761</v>
      </c>
      <c r="I209" s="289"/>
      <c r="J209" s="289"/>
      <c r="K209" s="337"/>
    </row>
    <row r="210" s="1" customFormat="1" ht="15" customHeight="1">
      <c r="B210" s="314"/>
      <c r="C210" s="289"/>
      <c r="D210" s="289"/>
      <c r="E210" s="289"/>
      <c r="F210" s="312" t="s">
        <v>595</v>
      </c>
      <c r="G210" s="289"/>
      <c r="H210" s="289" t="s">
        <v>596</v>
      </c>
      <c r="I210" s="289"/>
      <c r="J210" s="289"/>
      <c r="K210" s="337"/>
    </row>
    <row r="211" s="1" customFormat="1" ht="15" customHeight="1">
      <c r="B211" s="314"/>
      <c r="C211" s="289"/>
      <c r="D211" s="289"/>
      <c r="E211" s="289"/>
      <c r="F211" s="312" t="s">
        <v>593</v>
      </c>
      <c r="G211" s="289"/>
      <c r="H211" s="289" t="s">
        <v>762</v>
      </c>
      <c r="I211" s="289"/>
      <c r="J211" s="289"/>
      <c r="K211" s="337"/>
    </row>
    <row r="212" s="1" customFormat="1" ht="15" customHeight="1">
      <c r="B212" s="361"/>
      <c r="C212" s="289"/>
      <c r="D212" s="289"/>
      <c r="E212" s="289"/>
      <c r="F212" s="312" t="s">
        <v>597</v>
      </c>
      <c r="G212" s="350"/>
      <c r="H212" s="341" t="s">
        <v>598</v>
      </c>
      <c r="I212" s="341"/>
      <c r="J212" s="341"/>
      <c r="K212" s="362"/>
    </row>
    <row r="213" s="1" customFormat="1" ht="15" customHeight="1">
      <c r="B213" s="361"/>
      <c r="C213" s="289"/>
      <c r="D213" s="289"/>
      <c r="E213" s="289"/>
      <c r="F213" s="312" t="s">
        <v>599</v>
      </c>
      <c r="G213" s="350"/>
      <c r="H213" s="341" t="s">
        <v>763</v>
      </c>
      <c r="I213" s="341"/>
      <c r="J213" s="341"/>
      <c r="K213" s="362"/>
    </row>
    <row r="214" s="1" customFormat="1" ht="15" customHeight="1">
      <c r="B214" s="361"/>
      <c r="C214" s="289"/>
      <c r="D214" s="289"/>
      <c r="E214" s="289"/>
      <c r="F214" s="312"/>
      <c r="G214" s="350"/>
      <c r="H214" s="341"/>
      <c r="I214" s="341"/>
      <c r="J214" s="341"/>
      <c r="K214" s="362"/>
    </row>
    <row r="215" s="1" customFormat="1" ht="15" customHeight="1">
      <c r="B215" s="361"/>
      <c r="C215" s="289" t="s">
        <v>723</v>
      </c>
      <c r="D215" s="289"/>
      <c r="E215" s="289"/>
      <c r="F215" s="312">
        <v>1</v>
      </c>
      <c r="G215" s="350"/>
      <c r="H215" s="341" t="s">
        <v>764</v>
      </c>
      <c r="I215" s="341"/>
      <c r="J215" s="341"/>
      <c r="K215" s="362"/>
    </row>
    <row r="216" s="1" customFormat="1" ht="15" customHeight="1">
      <c r="B216" s="361"/>
      <c r="C216" s="289"/>
      <c r="D216" s="289"/>
      <c r="E216" s="289"/>
      <c r="F216" s="312">
        <v>2</v>
      </c>
      <c r="G216" s="350"/>
      <c r="H216" s="341" t="s">
        <v>765</v>
      </c>
      <c r="I216" s="341"/>
      <c r="J216" s="341"/>
      <c r="K216" s="362"/>
    </row>
    <row r="217" s="1" customFormat="1" ht="15" customHeight="1">
      <c r="B217" s="361"/>
      <c r="C217" s="289"/>
      <c r="D217" s="289"/>
      <c r="E217" s="289"/>
      <c r="F217" s="312">
        <v>3</v>
      </c>
      <c r="G217" s="350"/>
      <c r="H217" s="341" t="s">
        <v>766</v>
      </c>
      <c r="I217" s="341"/>
      <c r="J217" s="341"/>
      <c r="K217" s="362"/>
    </row>
    <row r="218" s="1" customFormat="1" ht="15" customHeight="1">
      <c r="B218" s="361"/>
      <c r="C218" s="289"/>
      <c r="D218" s="289"/>
      <c r="E218" s="289"/>
      <c r="F218" s="312">
        <v>4</v>
      </c>
      <c r="G218" s="350"/>
      <c r="H218" s="341" t="s">
        <v>767</v>
      </c>
      <c r="I218" s="341"/>
      <c r="J218" s="341"/>
      <c r="K218" s="362"/>
    </row>
    <row r="219" s="1" customFormat="1" ht="12.75" customHeight="1">
      <c r="B219" s="363"/>
      <c r="C219" s="364"/>
      <c r="D219" s="364"/>
      <c r="E219" s="364"/>
      <c r="F219" s="364"/>
      <c r="G219" s="364"/>
      <c r="H219" s="364"/>
      <c r="I219" s="364"/>
      <c r="J219" s="364"/>
      <c r="K219" s="365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Sedláková Lenka</dc:creator>
  <cp:lastModifiedBy>Sedláková Lenka</cp:lastModifiedBy>
  <dcterms:created xsi:type="dcterms:W3CDTF">2025-05-15T10:51:30Z</dcterms:created>
  <dcterms:modified xsi:type="dcterms:W3CDTF">2025-05-15T10:51:50Z</dcterms:modified>
</cp:coreProperties>
</file>